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3"/>
  </bookViews>
  <sheets>
    <sheet name="анкета котельной" sheetId="1" r:id="rId1"/>
    <sheet name="Анкета" sheetId="2" r:id="rId2"/>
    <sheet name="Характеристика тепловых сетей" sheetId="3" r:id="rId3"/>
    <sheet name="Показатели энергоэффективности" sheetId="4" r:id="rId4"/>
    <sheet name="свод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Федецкий И.И.</author>
  </authors>
  <commentList>
    <comment ref="E9" authorId="0">
      <text>
        <r>
          <rPr>
            <sz val="8"/>
            <rFont val="Tahoma"/>
            <family val="2"/>
          </rPr>
          <t>По данным режимно-наладочных испытаний или тла (приложить их копии)</t>
        </r>
      </text>
    </comment>
    <comment ref="L9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  <comment ref="O12" authorId="0">
      <text>
        <r>
          <rPr>
            <sz val="8"/>
            <rFont val="Tahoma"/>
            <family val="2"/>
          </rPr>
          <t>Nа-катионирование, комплексоны, магнитная обработка и т.д.</t>
        </r>
      </text>
    </comment>
  </commentList>
</comments>
</file>

<file path=xl/sharedStrings.xml><?xml version="1.0" encoding="utf-8"?>
<sst xmlns="http://schemas.openxmlformats.org/spreadsheetml/2006/main" count="429" uniqueCount="336">
  <si>
    <t>АНКЕТА  КОТЕЛЬНОЙ</t>
  </si>
  <si>
    <t>Наименование котельной: "Котельная Машук"</t>
  </si>
  <si>
    <t>Адрес котельной (район, поселение, населенный пункт, улица): г. Пятигорск пос. Энергетик, Юго Васточный склон горы Машук</t>
  </si>
  <si>
    <t>Балансовая принадлежность котельной: простое товарищество</t>
  </si>
  <si>
    <t>Наименование эксплуатирующей организации:  ООО "Энергетик"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</si>
  <si>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</si>
  <si>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</si>
  <si>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</si>
  <si>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</si>
  <si>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</si>
  <si>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</si>
  <si>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</si>
  <si>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</si>
  <si>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</si>
  <si>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</si>
  <si>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</si>
  <si>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</si>
  <si>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</si>
  <si>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</si>
  <si>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</si>
  <si>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</si>
  <si>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</si>
  <si>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</si>
  <si>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</si>
  <si>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</si>
  <si>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>КВГМ 10</t>
  </si>
  <si>
    <t>круглый год</t>
  </si>
  <si>
    <t>нет</t>
  </si>
  <si>
    <t>газ</t>
  </si>
  <si>
    <t>ИТОГО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</si>
  <si>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</si>
  <si>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</si>
  <si>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</si>
  <si>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</si>
  <si>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</si>
  <si>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</si>
  <si>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</si>
  <si>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</si>
  <si>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</si>
  <si>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</si>
  <si>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</si>
  <si>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</si>
  <si>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</si>
  <si>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</si>
  <si>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</si>
  <si>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</si>
  <si>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</si>
  <si>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</si>
  <si>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</si>
  <si>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</si>
  <si>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дымосос №1, ДН-12,5с</t>
  </si>
  <si>
    <t>дымосос</t>
  </si>
  <si>
    <t>147 мм.вод.ст</t>
  </si>
  <si>
    <t>РГМГ-10</t>
  </si>
  <si>
    <t>Горелка</t>
  </si>
  <si>
    <t>ДСВ -П 10</t>
  </si>
  <si>
    <t>дымосос №2, ДН-12,5с</t>
  </si>
  <si>
    <t>СПВП</t>
  </si>
  <si>
    <t>дутьевой вентилятор № 1, ВДН-11,2с</t>
  </si>
  <si>
    <t>вентилятор</t>
  </si>
  <si>
    <t>226 мм.вод.ст</t>
  </si>
  <si>
    <t>дутьевой вентилятор № 2, ВДН-11,2с</t>
  </si>
  <si>
    <t>сетевой № 1, 1Д-200-90с</t>
  </si>
  <si>
    <t>сетевой.</t>
  </si>
  <si>
    <t>сетевой № 2, 1Д-200-90с</t>
  </si>
  <si>
    <t>сетевой № 3, 1Д-200-90с</t>
  </si>
  <si>
    <t>рециркуляционный носос № 1,НКУ-90с</t>
  </si>
  <si>
    <t>циркуляционный</t>
  </si>
  <si>
    <t>рециркуляционный носос № 2,КМ100-65-200с</t>
  </si>
  <si>
    <t>подпиточный насос № 1, ID2IGAB 50|35c</t>
  </si>
  <si>
    <t>подпиточный</t>
  </si>
  <si>
    <t>подпиточный насос № 2, ID2IGAB 50|35c</t>
  </si>
  <si>
    <t>рециркуляционный носос № 1,НКУ-90с,  ЦТП</t>
  </si>
  <si>
    <t>рециркуляционный носос № 2,НКУ-90с  ЦТП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</si>
  <si>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</si>
  <si>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</si>
  <si>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</si>
  <si>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</si>
  <si>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</si>
  <si>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</si>
  <si>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</si>
  <si>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</si>
  <si>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</si>
  <si>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</si>
  <si>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</si>
  <si>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</si>
  <si>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</si>
  <si>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</si>
  <si>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СГ16МТ-400, СПГ 761</t>
  </si>
  <si>
    <t>да</t>
  </si>
  <si>
    <t>Количество, шт</t>
  </si>
  <si>
    <t>Руководитель организации _____________________ /Панасенко Ю.В./</t>
  </si>
  <si>
    <t>М.П.</t>
  </si>
  <si>
    <t>Исполнитель _____________________ /Звездин М.Ю./ тел. 8 8793 30 20 95</t>
  </si>
  <si>
    <t>Дата  20.05.2015 г.</t>
  </si>
  <si>
    <t>АНКЕТА  РЕГУЛИРУЕМОЙ ОРГАНИЗАЦИИ</t>
  </si>
  <si>
    <t xml:space="preserve">1. Полное наименование организации   </t>
  </si>
  <si>
    <t>Общество с ограниченное ответственностью "ЭНЕРГЕТИК"</t>
  </si>
  <si>
    <t xml:space="preserve">2. Сокращенное наименование организации </t>
  </si>
  <si>
    <t>ООО "ЭНЕРГЕТИК"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</si>
  <si>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</si>
  <si>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</si>
  <si>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</si>
  <si>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г. Пятигорск</t>
  </si>
  <si>
    <t>3.3. Населённый пункт</t>
  </si>
  <si>
    <t>п. Энергетик</t>
  </si>
  <si>
    <t>3.4. Адрес (улица, №)</t>
  </si>
  <si>
    <t>Юго-Восточный склон г. Машук</t>
  </si>
  <si>
    <t>4. Руководитель</t>
  </si>
  <si>
    <t>4.1. Должность</t>
  </si>
  <si>
    <t>Директор</t>
  </si>
  <si>
    <t>4.2. Ф.И.О.</t>
  </si>
  <si>
    <t>Панасенко Юрий Викторович</t>
  </si>
  <si>
    <t>5. Рабочий телефон</t>
  </si>
  <si>
    <t>(8793) 30-20-95</t>
  </si>
  <si>
    <t xml:space="preserve">6. Факс 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</si>
  <si>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</si>
  <si>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</si>
  <si>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</si>
  <si>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</si>
  <si>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</si>
  <si>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</si>
  <si>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</si>
  <si>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40.1</t>
  </si>
  <si>
    <t>11.2. ИНН</t>
  </si>
  <si>
    <t>2618800660</t>
  </si>
  <si>
    <t>11.3. КПП</t>
  </si>
  <si>
    <t>261801001</t>
  </si>
  <si>
    <t>11.4. ЕГРН</t>
  </si>
  <si>
    <t>1122651009920</t>
  </si>
  <si>
    <t>11.5. ОКТМО</t>
  </si>
  <si>
    <t>07648431</t>
  </si>
  <si>
    <t>11.6. ОКПО</t>
  </si>
  <si>
    <t>38851249</t>
  </si>
  <si>
    <t>11.7. ОКОПФ</t>
  </si>
  <si>
    <t>65</t>
  </si>
  <si>
    <t>11.8. ОКФС</t>
  </si>
  <si>
    <t>16</t>
  </si>
  <si>
    <t>11.9. ОКОГУ</t>
  </si>
  <si>
    <t>4210014</t>
  </si>
  <si>
    <t>11.10. ОКАТО</t>
  </si>
  <si>
    <t>07248831001</t>
  </si>
  <si>
    <t>12. Структура полезного отпуска (план текущего года согласно договорам)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</si>
  <si>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</si>
  <si>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</si>
  <si>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</si>
  <si>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</si>
  <si>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</si>
  <si>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</si>
  <si>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с 01.07.15 г. 1842,59</t>
  </si>
  <si>
    <t>бюджет</t>
  </si>
  <si>
    <t>иные потребители</t>
  </si>
  <si>
    <t>собственное потребление</t>
  </si>
  <si>
    <t>оптовые перепродавцы</t>
  </si>
  <si>
    <t>Базовый период</t>
  </si>
  <si>
    <t>Установлено на 2015 год</t>
  </si>
  <si>
    <t>Период регулирования</t>
  </si>
  <si>
    <t>План 2016 год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</si>
  <si>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</si>
  <si>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</si>
  <si>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</si>
  <si>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</si>
  <si>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</si>
  <si>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</si>
  <si>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</si>
  <si>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</si>
  <si>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</si>
  <si>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Производство, передача и сбыт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</si>
  <si>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</si>
  <si>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Организация оптовой торговли</t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</si>
  <si>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</si>
  <si>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</si>
  <si>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</si>
  <si>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</si>
  <si>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</si>
  <si>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</si>
  <si>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</si>
  <si>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</si>
  <si>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01.01.2015)</t>
    </r>
  </si>
  <si>
    <t>Руководитель организации __________________________ / ____________________/</t>
  </si>
  <si>
    <t>Панасенко Ю.В./</t>
  </si>
  <si>
    <t xml:space="preserve">                             (подпись)                                            (Ф.И.О.)</t>
  </si>
  <si>
    <t>Дата заполнения _____________________</t>
  </si>
  <si>
    <t xml:space="preserve">Характеристика тепловых сетей </t>
  </si>
  <si>
    <t>Район  пос. энергетик    Организация  ООО "Энергетик"  Котельная  "Машук"</t>
  </si>
  <si>
    <t>Схема тепловой сети отопления (закрытая)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</si>
  <si>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</si>
  <si>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</si>
  <si>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</si>
  <si>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</si>
  <si>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</si>
  <si>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</si>
  <si>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</si>
  <si>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</si>
  <si>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</si>
  <si>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</si>
  <si>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</si>
  <si>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</si>
  <si>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</si>
  <si>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</si>
  <si>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пос. Энергетик</t>
  </si>
  <si>
    <t>простое товарищество без права оброзования юридического лица</t>
  </si>
  <si>
    <t>Итого</t>
  </si>
  <si>
    <t>Горячее водоснабжение</t>
  </si>
  <si>
    <t>ВСЕГО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</si>
  <si>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90/70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</si>
  <si>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______________________/Панасенко Ю.В./  Телефон 8 8793 30 20 95</t>
  </si>
  <si>
    <t>Исполнитель ______________________/Звездин М.Ю./  Телефон 8 8793 30 20 95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</si>
  <si>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</si>
  <si>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</si>
  <si>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</si>
  <si>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№ п/п</t>
  </si>
  <si>
    <t>Наименование показателя</t>
  </si>
  <si>
    <t>Единица измерения</t>
  </si>
  <si>
    <t>Всего</t>
  </si>
  <si>
    <t>производство</t>
  </si>
  <si>
    <t>передача</t>
  </si>
  <si>
    <t>Производственные показатели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</si>
  <si>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</si>
  <si>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</si>
  <si>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</si>
  <si>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</si>
  <si>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</si>
  <si>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</si>
  <si>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</si>
  <si>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</si>
  <si>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</si>
  <si>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</si>
  <si>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</si>
  <si>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</si>
  <si>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</si>
  <si>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</si>
  <si>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6.4.</t>
  </si>
  <si>
    <t>6.5.</t>
  </si>
  <si>
    <r>
      <t xml:space="preserve">собственное потребление </t>
    </r>
    <r>
      <rPr>
        <b/>
        <u val="single"/>
        <sz val="12"/>
        <color indexed="10"/>
        <rFont val="Arial"/>
        <family val="2"/>
      </rPr>
      <t>(не технологические нужды котельной)</t>
    </r>
  </si>
  <si>
    <t>Технико-экономические показатели</t>
  </si>
  <si>
    <t>1.</t>
  </si>
  <si>
    <t>Основные материалы, в том числе:</t>
  </si>
  <si>
    <t>тыс.руб.</t>
  </si>
  <si>
    <t>затраты на услуги водоснабжения</t>
  </si>
  <si>
    <t>объём воды</t>
  </si>
  <si>
    <t>м3</t>
  </si>
  <si>
    <t>тариф на водоснабжение</t>
  </si>
  <si>
    <t>руб./м3</t>
  </si>
  <si>
    <t>затраты на услуги водоотведения</t>
  </si>
  <si>
    <t>объём стоков</t>
  </si>
  <si>
    <t>тариф на водоотведение</t>
  </si>
  <si>
    <t>2.</t>
  </si>
  <si>
    <t>Вспомогательные материалы, в том числе:</t>
  </si>
  <si>
    <t>3.</t>
  </si>
  <si>
    <t>Работы и услуги производственного характера, в том числе:</t>
  </si>
  <si>
    <t>4.</t>
  </si>
  <si>
    <t>Покупная тепловая энергия, в том числе от:</t>
  </si>
  <si>
    <t>5.</t>
  </si>
  <si>
    <t>Топливо на технологические нужды</t>
  </si>
  <si>
    <t>цена топлива</t>
  </si>
  <si>
    <t>руб/тнт</t>
  </si>
  <si>
    <t>расход  натурального топлива</t>
  </si>
  <si>
    <t>тнт</t>
  </si>
  <si>
    <t>переводной коэффициент</t>
  </si>
  <si>
    <t>расход условного топлива</t>
  </si>
  <si>
    <t>тут</t>
  </si>
  <si>
    <t>удельный расход условного топлива</t>
  </si>
  <si>
    <t>кг.у.т./Гкал</t>
  </si>
  <si>
    <t>6.</t>
  </si>
  <si>
    <t>Электроэнергия на технологические нужды</t>
  </si>
  <si>
    <t>тариф на электроэнергию</t>
  </si>
  <si>
    <t>руб./кВтч</t>
  </si>
  <si>
    <t>расход электроэнергии</t>
  </si>
  <si>
    <t>тыс.кВтч</t>
  </si>
  <si>
    <t>удельный расход электроэнергии</t>
  </si>
  <si>
    <t>кВтч/Гкал</t>
  </si>
  <si>
    <t>7.</t>
  </si>
  <si>
    <t>Заработная плата</t>
  </si>
  <si>
    <t>численность</t>
  </si>
  <si>
    <t>чел.</t>
  </si>
  <si>
    <t>месячный ФОТ одного человека</t>
  </si>
  <si>
    <t>руб./мес</t>
  </si>
  <si>
    <t>8.</t>
  </si>
  <si>
    <t>Страховые взносы</t>
  </si>
  <si>
    <t>8.1.</t>
  </si>
  <si>
    <t>То же в % от ФОТ</t>
  </si>
  <si>
    <t>9.</t>
  </si>
  <si>
    <t>Амортизация</t>
  </si>
  <si>
    <t>10.</t>
  </si>
  <si>
    <t>Прочие расходы</t>
  </si>
  <si>
    <t>11.</t>
  </si>
  <si>
    <t>Итого расходы</t>
  </si>
  <si>
    <t>12.</t>
  </si>
  <si>
    <t>Недостаток средств</t>
  </si>
  <si>
    <t>13.</t>
  </si>
  <si>
    <t>Избыток средств</t>
  </si>
  <si>
    <t>Прибыль</t>
  </si>
  <si>
    <t>Балансовая прибыль, в том числе:</t>
  </si>
  <si>
    <t>1.1.</t>
  </si>
  <si>
    <t>прибыль на развитие производства</t>
  </si>
  <si>
    <t>1.2.</t>
  </si>
  <si>
    <t>прибыль на социальное развитие</t>
  </si>
  <si>
    <t>1.3.</t>
  </si>
  <si>
    <t>прибыль на поощрение</t>
  </si>
  <si>
    <t>1.4.</t>
  </si>
  <si>
    <t>дивиденды по акциям</t>
  </si>
  <si>
    <t>1.5.</t>
  </si>
  <si>
    <t>прибыль на другие цели</t>
  </si>
  <si>
    <t>1.6.</t>
  </si>
  <si>
    <t>прибыль на уплату налогов, в том числе:</t>
  </si>
  <si>
    <t>1.6.1.</t>
  </si>
  <si>
    <t>налог на прибыль</t>
  </si>
  <si>
    <t>1.6.2.</t>
  </si>
  <si>
    <t>другие налоги и сборы</t>
  </si>
  <si>
    <t>НВВ</t>
  </si>
  <si>
    <t>Средний тариф на тепловую энергию</t>
  </si>
  <si>
    <t>Среднеотпускной тариф</t>
  </si>
  <si>
    <t>руб./Гкал</t>
  </si>
  <si>
    <t>Дополнительная информация</t>
  </si>
  <si>
    <t>Уставный капитал на последнюю дату</t>
  </si>
  <si>
    <t>Добавочный капитал</t>
  </si>
  <si>
    <t>Долгосрочне обязательства</t>
  </si>
  <si>
    <t>Инвестируемый капитал</t>
  </si>
  <si>
    <t>Дебиторская задолжность</t>
  </si>
  <si>
    <t>Кредиторская задолжность</t>
  </si>
  <si>
    <t>Кредиторская задолженность, не покрываемая встречными обязательствами дебиторов</t>
  </si>
  <si>
    <t>Значения целевых показателей энергосбережения и повышения энергетической эффективности</t>
  </si>
  <si>
    <t xml:space="preserve">Значение показателя </t>
  </si>
  <si>
    <t>Отчетные показатели за 2014 год</t>
  </si>
  <si>
    <t>Утвержденные на 2015 год</t>
  </si>
  <si>
    <t>Утвержденные на 2016 год</t>
  </si>
  <si>
    <t>Уровень загрузки производственных мощностей (котельных), (%)</t>
  </si>
  <si>
    <r>
      <t xml:space="preserve">Удельный норматив расхода топлива на </t>
    </r>
    <r>
      <rPr>
        <sz val="14"/>
        <color indexed="60"/>
        <rFont val="Times New Roman"/>
        <family val="1"/>
      </rPr>
      <t>отпущенную</t>
    </r>
    <r>
      <rPr>
        <sz val="14"/>
        <rFont val="Times New Roman"/>
        <family val="1"/>
      </rPr>
      <t xml:space="preserve"> тепловую энергию (кг условного топлива/Гкал)</t>
    </r>
  </si>
  <si>
    <t>Удельный расход электрической энергии на выработку тепловой энергии (кВтч/Гкал)</t>
  </si>
  <si>
    <t>Удельный расход воды на выработку тепловой энергии (куб. м/Гкал)</t>
  </si>
  <si>
    <t>Эффективность использования персонала (трудоемкость производства), (чел./1000 Гкал)</t>
  </si>
  <si>
    <t>Технологические потери тепловой энергии при ее передаче по тепловым сетям, в % к отпуску в сеть</t>
  </si>
  <si>
    <t>Доля объемов тепловой энергии, расчеты за которую осуществляются с использованием приборов учета (%)</t>
  </si>
  <si>
    <t>Доля объемов тепловой энергии, производимой на основе возобновляемых или вторичных ресурсов в общем объеме производства (%)</t>
  </si>
  <si>
    <t>Уровень оснащенности производства тепловой энергии приборами учета (%)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</si>
</sst>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9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i/>
      <sz val="12"/>
      <name val="Arial"/>
      <family val="2"/>
    </font>
    <font>
      <sz val="14"/>
      <name val="Times New Roman CYR"/>
      <family val="0"/>
    </font>
    <font>
      <sz val="14"/>
      <color indexed="60"/>
      <name val="Times New Roman"/>
      <family val="1"/>
    </font>
    <font>
      <sz val="10"/>
      <color indexed="10"/>
      <name val="Times New Roman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4" fillId="0" borderId="20" xfId="20" applyFont="1" applyBorder="1" applyAlignment="1">
      <alignment horizontal="center" vertical="center" wrapText="1"/>
      <protection/>
    </xf>
    <xf numFmtId="0" fontId="5" fillId="0" borderId="20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2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5" fillId="0" borderId="22" xfId="20" applyFont="1" applyFill="1" applyBorder="1" applyAlignment="1">
      <alignment horizontal="center" vertical="center" wrapText="1"/>
      <protection/>
    </xf>
    <xf numFmtId="0" fontId="4" fillId="0" borderId="22" xfId="20" applyFont="1" applyBorder="1" applyAlignment="1">
      <alignment horizontal="center" vertical="center" wrapText="1"/>
      <protection/>
    </xf>
    <xf numFmtId="0" fontId="6" fillId="0" borderId="23" xfId="20" applyFont="1" applyBorder="1" applyAlignment="1">
      <alignment horizontal="center" vertical="center" wrapText="1"/>
      <protection/>
    </xf>
    <xf numFmtId="0" fontId="1" fillId="0" borderId="13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0" fontId="1" fillId="0" borderId="27" xfId="20" applyFont="1" applyBorder="1" applyAlignment="1">
      <alignment horizontal="center" vertical="center" wrapText="1"/>
      <protection/>
    </xf>
    <xf numFmtId="2" fontId="1" fillId="0" borderId="27" xfId="20" applyNumberFormat="1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29" xfId="20" applyFont="1" applyBorder="1" applyAlignment="1">
      <alignment horizontal="center" vertical="center" wrapText="1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4" fillId="0" borderId="31" xfId="20" applyFont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vertical="center" wrapText="1"/>
      <protection/>
    </xf>
    <xf numFmtId="0" fontId="5" fillId="0" borderId="3" xfId="20" applyFont="1" applyFill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6" fillId="0" borderId="29" xfId="20" applyFont="1" applyBorder="1" applyAlignment="1">
      <alignment vertical="center" wrapText="1"/>
      <protection/>
    </xf>
    <xf numFmtId="0" fontId="1" fillId="0" borderId="32" xfId="20" applyFont="1" applyBorder="1" applyAlignment="1">
      <alignment horizontal="center" vertical="center" wrapText="1"/>
      <protection/>
    </xf>
    <xf numFmtId="0" fontId="1" fillId="0" borderId="33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4" fillId="0" borderId="33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vertical="center" wrapText="1"/>
      <protection/>
    </xf>
    <xf numFmtId="0" fontId="4" fillId="0" borderId="2" xfId="20" applyFont="1" applyFill="1" applyBorder="1" applyAlignment="1">
      <alignment vertical="center" wrapText="1"/>
      <protection/>
    </xf>
    <xf numFmtId="0" fontId="4" fillId="0" borderId="2" xfId="20" applyFont="1" applyBorder="1" applyAlignment="1">
      <alignment vertical="center" wrapText="1"/>
      <protection/>
    </xf>
    <xf numFmtId="0" fontId="4" fillId="0" borderId="34" xfId="20" applyFont="1" applyBorder="1" applyAlignment="1">
      <alignment vertical="center" wrapText="1"/>
      <protection/>
    </xf>
    <xf numFmtId="0" fontId="1" fillId="0" borderId="35" xfId="20" applyFont="1" applyBorder="1" applyAlignment="1">
      <alignment horizontal="center" vertical="center" wrapText="1"/>
      <protection/>
    </xf>
    <xf numFmtId="0" fontId="1" fillId="0" borderId="36" xfId="20" applyFont="1" applyBorder="1" applyAlignment="1">
      <alignment horizontal="center" vertical="center" wrapText="1"/>
      <protection/>
    </xf>
    <xf numFmtId="0" fontId="1" fillId="0" borderId="32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 wrapText="1"/>
      <protection/>
    </xf>
    <xf numFmtId="0" fontId="1" fillId="0" borderId="37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38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39" xfId="20" applyFont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 wrapText="1"/>
      <protection/>
    </xf>
    <xf numFmtId="2" fontId="4" fillId="0" borderId="40" xfId="20" applyNumberFormat="1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vertical="center" wrapText="1"/>
      <protection/>
    </xf>
    <xf numFmtId="0" fontId="4" fillId="0" borderId="22" xfId="20" applyFont="1" applyFill="1" applyBorder="1" applyAlignment="1">
      <alignment vertical="center" wrapText="1"/>
      <protection/>
    </xf>
    <xf numFmtId="0" fontId="4" fillId="0" borderId="22" xfId="20" applyFont="1" applyBorder="1" applyAlignment="1">
      <alignment vertical="center" wrapText="1"/>
      <protection/>
    </xf>
    <xf numFmtId="0" fontId="4" fillId="0" borderId="23" xfId="20" applyFont="1" applyBorder="1" applyAlignment="1">
      <alignment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5" fillId="0" borderId="41" xfId="20" applyFont="1" applyBorder="1" applyAlignment="1">
      <alignment horizontal="center" vertical="center" wrapText="1"/>
      <protection/>
    </xf>
    <xf numFmtId="0" fontId="4" fillId="0" borderId="41" xfId="20" applyFont="1" applyBorder="1" applyAlignment="1">
      <alignment horizontal="center" vertical="center" wrapText="1"/>
      <protection/>
    </xf>
    <xf numFmtId="0" fontId="4" fillId="0" borderId="42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43" xfId="20" applyFont="1" applyBorder="1" applyAlignment="1">
      <alignment horizontal="center" vertical="center" wrapText="1"/>
      <protection/>
    </xf>
    <xf numFmtId="0" fontId="4" fillId="0" borderId="25" xfId="20" applyFont="1" applyBorder="1" applyAlignment="1">
      <alignment horizontal="center" vertical="center" wrapText="1"/>
      <protection/>
    </xf>
    <xf numFmtId="0" fontId="4" fillId="0" borderId="44" xfId="20" applyFont="1" applyBorder="1" applyAlignment="1">
      <alignment horizontal="center" vertical="center" wrapText="1"/>
      <protection/>
    </xf>
    <xf numFmtId="0" fontId="7" fillId="0" borderId="45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4" fillId="0" borderId="46" xfId="20" applyFont="1" applyBorder="1" applyAlignment="1">
      <alignment horizontal="center" vertical="center" wrapText="1"/>
      <protection/>
    </xf>
    <xf numFmtId="0" fontId="4" fillId="0" borderId="47" xfId="20" applyFont="1" applyBorder="1" applyAlignment="1">
      <alignment horizontal="center" vertical="center" wrapText="1"/>
      <protection/>
    </xf>
    <xf numFmtId="0" fontId="7" fillId="0" borderId="22" xfId="20" applyFont="1" applyBorder="1" applyAlignment="1">
      <alignment horizontal="center" vertical="center" wrapText="1"/>
      <protection/>
    </xf>
    <xf numFmtId="0" fontId="4" fillId="0" borderId="48" xfId="20" applyFont="1" applyBorder="1" applyAlignment="1">
      <alignment horizontal="center" vertical="center" wrapText="1"/>
      <protection/>
    </xf>
    <xf numFmtId="0" fontId="4" fillId="0" borderId="49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vertical="center" wrapText="1"/>
      <protection/>
    </xf>
    <xf numFmtId="0" fontId="1" fillId="0" borderId="13" xfId="20" applyFont="1" applyBorder="1" applyAlignment="1">
      <alignment vertical="center" wrapText="1"/>
      <protection/>
    </xf>
    <xf numFmtId="0" fontId="1" fillId="0" borderId="50" xfId="20" applyFont="1" applyBorder="1" applyAlignment="1">
      <alignment vertical="center" wrapText="1"/>
      <protection/>
    </xf>
    <xf numFmtId="0" fontId="1" fillId="0" borderId="50" xfId="20" applyFont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3" xfId="20" applyFont="1" applyBorder="1">
      <alignment/>
      <protection/>
    </xf>
    <xf numFmtId="0" fontId="1" fillId="0" borderId="42" xfId="20" applyFont="1" applyBorder="1">
      <alignment/>
      <protection/>
    </xf>
    <xf numFmtId="0" fontId="1" fillId="0" borderId="30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center" vertical="center" wrapText="1"/>
      <protection/>
    </xf>
    <xf numFmtId="0" fontId="1" fillId="0" borderId="28" xfId="20" applyFont="1" applyFill="1" applyBorder="1" applyAlignment="1">
      <alignment horizontal="center" vertical="center" wrapText="1"/>
      <protection/>
    </xf>
    <xf numFmtId="0" fontId="1" fillId="0" borderId="29" xfId="20" applyFont="1" applyFill="1" applyBorder="1" applyAlignment="1">
      <alignment horizontal="center" vertical="center" wrapText="1"/>
      <protection/>
    </xf>
    <xf numFmtId="0" fontId="1" fillId="0" borderId="51" xfId="20" applyFont="1" applyBorder="1" applyAlignment="1">
      <alignment horizontal="center" vertical="center" wrapText="1"/>
      <protection/>
    </xf>
    <xf numFmtId="0" fontId="1" fillId="0" borderId="51" xfId="20" applyFont="1" applyBorder="1" applyAlignment="1">
      <alignment vertical="center" wrapText="1"/>
      <protection/>
    </xf>
    <xf numFmtId="0" fontId="1" fillId="0" borderId="42" xfId="20" applyFont="1" applyBorder="1" applyAlignment="1">
      <alignment horizontal="center" vertical="center" wrapText="1"/>
      <protection/>
    </xf>
    <xf numFmtId="0" fontId="1" fillId="0" borderId="2" xfId="20" applyFont="1" applyBorder="1">
      <alignment/>
      <protection/>
    </xf>
    <xf numFmtId="0" fontId="1" fillId="0" borderId="33" xfId="20" applyFont="1" applyBorder="1">
      <alignment/>
      <protection/>
    </xf>
    <xf numFmtId="0" fontId="1" fillId="0" borderId="37" xfId="20" applyFont="1" applyFill="1" applyBorder="1" applyAlignment="1">
      <alignment horizontal="center" vertical="center" wrapText="1"/>
      <protection/>
    </xf>
    <xf numFmtId="0" fontId="1" fillId="0" borderId="35" xfId="20" applyFont="1" applyFill="1" applyBorder="1" applyAlignment="1">
      <alignment horizontal="center" vertical="center" wrapText="1"/>
      <protection/>
    </xf>
    <xf numFmtId="0" fontId="1" fillId="0" borderId="32" xfId="20" applyFont="1" applyFill="1" applyBorder="1" applyAlignment="1">
      <alignment horizontal="center" vertical="center" wrapText="1"/>
      <protection/>
    </xf>
    <xf numFmtId="0" fontId="1" fillId="0" borderId="34" xfId="20" applyFont="1" applyFill="1" applyBorder="1" applyAlignment="1">
      <alignment horizontal="center" vertical="center" wrapText="1"/>
      <protection/>
    </xf>
    <xf numFmtId="0" fontId="1" fillId="0" borderId="52" xfId="20" applyFont="1" applyBorder="1" applyAlignment="1">
      <alignment horizontal="center" vertical="center" wrapText="1"/>
      <protection/>
    </xf>
    <xf numFmtId="0" fontId="1" fillId="0" borderId="30" xfId="20" applyFont="1" applyBorder="1" applyAlignment="1">
      <alignment vertical="center" wrapText="1"/>
      <protection/>
    </xf>
    <xf numFmtId="0" fontId="1" fillId="0" borderId="28" xfId="20" applyFont="1" applyBorder="1" applyAlignment="1">
      <alignment vertical="center" wrapText="1"/>
      <protection/>
    </xf>
    <xf numFmtId="0" fontId="1" fillId="0" borderId="52" xfId="20" applyFont="1" applyBorder="1" applyAlignment="1">
      <alignment vertical="center" wrapText="1"/>
      <protection/>
    </xf>
    <xf numFmtId="0" fontId="1" fillId="0" borderId="33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1" fillId="0" borderId="37" xfId="20" applyFont="1" applyBorder="1" applyAlignment="1">
      <alignment vertical="center" wrapText="1"/>
      <protection/>
    </xf>
    <xf numFmtId="0" fontId="1" fillId="0" borderId="32" xfId="20" applyFont="1" applyBorder="1" applyAlignment="1">
      <alignment vertical="center" wrapText="1"/>
      <protection/>
    </xf>
    <xf numFmtId="0" fontId="1" fillId="0" borderId="18" xfId="20" applyFont="1" applyBorder="1" applyAlignment="1">
      <alignment vertical="center" wrapText="1"/>
      <protection/>
    </xf>
    <xf numFmtId="0" fontId="1" fillId="0" borderId="21" xfId="20" applyFont="1" applyBorder="1" applyAlignment="1">
      <alignment vertical="center" wrapText="1"/>
      <protection/>
    </xf>
    <xf numFmtId="0" fontId="1" fillId="0" borderId="53" xfId="20" applyFont="1" applyBorder="1" applyAlignment="1">
      <alignment vertical="center" wrapText="1"/>
      <protection/>
    </xf>
    <xf numFmtId="0" fontId="1" fillId="0" borderId="53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0" fontId="1" fillId="0" borderId="22" xfId="20" applyFont="1" applyBorder="1">
      <alignment/>
      <protection/>
    </xf>
    <xf numFmtId="0" fontId="1" fillId="0" borderId="38" xfId="20" applyFont="1" applyBorder="1">
      <alignment/>
      <protection/>
    </xf>
    <xf numFmtId="0" fontId="1" fillId="0" borderId="18" xfId="20" applyFont="1" applyFill="1" applyBorder="1" applyAlignment="1">
      <alignment horizontal="center" vertical="center" wrapText="1"/>
      <protection/>
    </xf>
    <xf numFmtId="0" fontId="1" fillId="0" borderId="39" xfId="20" applyFont="1" applyFill="1" applyBorder="1" applyAlignment="1">
      <alignment horizontal="center" vertical="center" wrapText="1"/>
      <protection/>
    </xf>
    <xf numFmtId="0" fontId="1" fillId="0" borderId="21" xfId="20" applyFont="1" applyFill="1" applyBorder="1" applyAlignment="1">
      <alignment horizontal="center" vertical="center" wrapText="1"/>
      <protection/>
    </xf>
    <xf numFmtId="0" fontId="1" fillId="0" borderId="23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0" fontId="1" fillId="0" borderId="51" xfId="20" applyFont="1" applyBorder="1" applyAlignment="1">
      <alignment horizontal="center" vertical="center" wrapText="1"/>
      <protection/>
    </xf>
    <xf numFmtId="0" fontId="1" fillId="0" borderId="42" xfId="20" applyFont="1" applyBorder="1" applyAlignment="1">
      <alignment horizontal="center" vertical="center" wrapText="1"/>
      <protection/>
    </xf>
    <xf numFmtId="0" fontId="1" fillId="0" borderId="54" xfId="20" applyFont="1" applyBorder="1" applyAlignment="1">
      <alignment horizontal="center" vertical="center" wrapText="1"/>
      <protection/>
    </xf>
    <xf numFmtId="0" fontId="1" fillId="0" borderId="55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left" vertical="center" wrapText="1"/>
      <protection/>
    </xf>
    <xf numFmtId="0" fontId="1" fillId="0" borderId="2" xfId="20" applyFont="1" applyBorder="1" applyAlignment="1">
      <alignment vertical="center" wrapText="1"/>
      <protection/>
    </xf>
    <xf numFmtId="0" fontId="1" fillId="0" borderId="52" xfId="20" applyFont="1" applyBorder="1" applyAlignment="1">
      <alignment horizontal="center" vertical="center" wrapText="1"/>
      <protection/>
    </xf>
    <xf numFmtId="0" fontId="1" fillId="0" borderId="33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2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34" xfId="20" applyFont="1" applyBorder="1" applyAlignment="1">
      <alignment horizontal="center"/>
      <protection/>
    </xf>
    <xf numFmtId="0" fontId="4" fillId="0" borderId="21" xfId="20" applyFont="1" applyBorder="1" applyAlignment="1">
      <alignment horizontal="left" vertical="center" wrapText="1"/>
      <protection/>
    </xf>
    <xf numFmtId="0" fontId="1" fillId="0" borderId="22" xfId="20" applyFont="1" applyBorder="1" applyAlignment="1">
      <alignment vertical="center" wrapText="1"/>
      <protection/>
    </xf>
    <xf numFmtId="0" fontId="1" fillId="0" borderId="53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/>
      <protection/>
    </xf>
    <xf numFmtId="0" fontId="1" fillId="0" borderId="19" xfId="20" applyFont="1" applyBorder="1" applyAlignment="1">
      <alignment horizontal="center"/>
      <protection/>
    </xf>
    <xf numFmtId="0" fontId="1" fillId="0" borderId="53" xfId="20" applyFont="1" applyBorder="1" applyAlignment="1">
      <alignment horizontal="center"/>
      <protection/>
    </xf>
    <xf numFmtId="0" fontId="1" fillId="0" borderId="22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1" fillId="0" borderId="0" xfId="20" applyFont="1" applyAlignment="1">
      <alignment/>
      <protection/>
    </xf>
    <xf numFmtId="0" fontId="4" fillId="0" borderId="0" xfId="20" applyFont="1" applyBorder="1" applyAlignment="1">
      <alignment horizontal="left"/>
      <protection/>
    </xf>
    <xf numFmtId="0" fontId="1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4" fillId="2" borderId="57" xfId="18" applyFont="1" applyFill="1" applyBorder="1" applyAlignment="1" applyProtection="1">
      <alignment horizontal="center" vertical="top" wrapText="1"/>
      <protection/>
    </xf>
    <xf numFmtId="0" fontId="4" fillId="2" borderId="58" xfId="18" applyFont="1" applyFill="1" applyBorder="1" applyAlignment="1" applyProtection="1">
      <alignment horizontal="center" vertical="top" wrapText="1"/>
      <protection/>
    </xf>
    <xf numFmtId="0" fontId="4" fillId="2" borderId="59" xfId="18" applyFont="1" applyFill="1" applyBorder="1" applyAlignment="1" applyProtection="1">
      <alignment horizontal="center" vertical="top" wrapText="1"/>
      <protection/>
    </xf>
    <xf numFmtId="0" fontId="9" fillId="2" borderId="60" xfId="18" applyFont="1" applyFill="1" applyBorder="1" applyAlignment="1" applyProtection="1">
      <alignment horizontal="left"/>
      <protection/>
    </xf>
    <xf numFmtId="0" fontId="9" fillId="2" borderId="0" xfId="18" applyFont="1" applyFill="1" applyBorder="1" applyAlignment="1" applyProtection="1">
      <alignment horizontal="left"/>
      <protection/>
    </xf>
    <xf numFmtId="0" fontId="9" fillId="2" borderId="61" xfId="18" applyFont="1" applyFill="1" applyBorder="1" applyAlignment="1" applyProtection="1">
      <alignment horizontal="left"/>
      <protection/>
    </xf>
    <xf numFmtId="0" fontId="1" fillId="0" borderId="62" xfId="18" applyFont="1" applyBorder="1" applyAlignment="1" applyProtection="1">
      <alignment horizontal="center"/>
      <protection locked="0"/>
    </xf>
    <xf numFmtId="0" fontId="1" fillId="0" borderId="5" xfId="18" applyFont="1" applyBorder="1" applyAlignment="1" applyProtection="1">
      <alignment horizontal="center"/>
      <protection locked="0"/>
    </xf>
    <xf numFmtId="0" fontId="1" fillId="0" borderId="63" xfId="18" applyFont="1" applyBorder="1" applyAlignment="1" applyProtection="1">
      <alignment horizontal="center"/>
      <protection locked="0"/>
    </xf>
    <xf numFmtId="0" fontId="1" fillId="2" borderId="60" xfId="18" applyFont="1" applyFill="1" applyBorder="1" applyAlignment="1" applyProtection="1">
      <alignment horizontal="left" indent="3"/>
      <protection/>
    </xf>
    <xf numFmtId="0" fontId="1" fillId="0" borderId="7" xfId="18" applyFont="1" applyFill="1" applyBorder="1" applyAlignment="1" applyProtection="1">
      <alignment horizontal="left" indent="3"/>
      <protection locked="0"/>
    </xf>
    <xf numFmtId="0" fontId="1" fillId="0" borderId="8" xfId="18" applyFont="1" applyFill="1" applyBorder="1" applyAlignment="1" applyProtection="1">
      <alignment horizontal="left" indent="3"/>
      <protection locked="0"/>
    </xf>
    <xf numFmtId="0" fontId="1" fillId="0" borderId="64" xfId="18" applyFont="1" applyFill="1" applyBorder="1" applyAlignment="1" applyProtection="1">
      <alignment horizontal="left" indent="3"/>
      <protection locked="0"/>
    </xf>
    <xf numFmtId="0" fontId="1" fillId="0" borderId="4" xfId="18" applyFont="1" applyFill="1" applyBorder="1" applyAlignment="1" applyProtection="1">
      <alignment horizontal="left" indent="3"/>
      <protection locked="0"/>
    </xf>
    <xf numFmtId="0" fontId="1" fillId="0" borderId="5" xfId="18" applyFont="1" applyFill="1" applyBorder="1" applyAlignment="1" applyProtection="1">
      <alignment horizontal="left" indent="3"/>
      <protection locked="0"/>
    </xf>
    <xf numFmtId="0" fontId="1" fillId="0" borderId="63" xfId="18" applyFont="1" applyFill="1" applyBorder="1" applyAlignment="1" applyProtection="1">
      <alignment horizontal="left" indent="3"/>
      <protection locked="0"/>
    </xf>
    <xf numFmtId="0" fontId="1" fillId="0" borderId="16" xfId="18" applyFont="1" applyFill="1" applyBorder="1" applyAlignment="1" applyProtection="1">
      <alignment horizontal="left" indent="3"/>
      <protection locked="0"/>
    </xf>
    <xf numFmtId="0" fontId="1" fillId="0" borderId="24" xfId="18" applyFont="1" applyFill="1" applyBorder="1" applyAlignment="1" applyProtection="1">
      <alignment horizontal="left" indent="3"/>
      <protection locked="0"/>
    </xf>
    <xf numFmtId="0" fontId="1" fillId="0" borderId="65" xfId="18" applyFont="1" applyFill="1" applyBorder="1" applyAlignment="1" applyProtection="1">
      <alignment horizontal="left" indent="3"/>
      <protection locked="0"/>
    </xf>
    <xf numFmtId="0" fontId="9" fillId="2" borderId="60" xfId="18" applyFont="1" applyFill="1" applyBorder="1" applyAlignment="1" applyProtection="1">
      <alignment horizontal="left"/>
      <protection/>
    </xf>
    <xf numFmtId="0" fontId="9" fillId="2" borderId="60" xfId="18" applyFont="1" applyFill="1" applyBorder="1" applyProtection="1">
      <alignment/>
      <protection/>
    </xf>
    <xf numFmtId="0" fontId="9" fillId="2" borderId="60" xfId="18" applyFont="1" applyFill="1" applyBorder="1" applyAlignment="1" applyProtection="1">
      <alignment wrapText="1"/>
      <protection/>
    </xf>
    <xf numFmtId="0" fontId="9" fillId="2" borderId="60" xfId="18" applyFont="1" applyFill="1" applyBorder="1" applyProtection="1">
      <alignment/>
      <protection/>
    </xf>
    <xf numFmtId="0" fontId="9" fillId="2" borderId="60" xfId="18" applyFont="1" applyFill="1" applyBorder="1" applyAlignment="1" applyProtection="1">
      <alignment horizontal="left" wrapText="1"/>
      <protection/>
    </xf>
    <xf numFmtId="0" fontId="11" fillId="2" borderId="60" xfId="18" applyFont="1" applyFill="1" applyBorder="1" applyAlignment="1" applyProtection="1">
      <alignment horizontal="left" vertical="top"/>
      <protection/>
    </xf>
    <xf numFmtId="0" fontId="11" fillId="2" borderId="0" xfId="18" applyFont="1" applyFill="1" applyBorder="1" applyAlignment="1" applyProtection="1">
      <alignment horizontal="left" vertical="top"/>
      <protection/>
    </xf>
    <xf numFmtId="0" fontId="11" fillId="2" borderId="61" xfId="18" applyFont="1" applyFill="1" applyBorder="1" applyAlignment="1" applyProtection="1">
      <alignment horizontal="left" vertical="top"/>
      <protection/>
    </xf>
    <xf numFmtId="0" fontId="11" fillId="2" borderId="0" xfId="18" applyFont="1" applyFill="1" applyBorder="1" applyAlignment="1" applyProtection="1">
      <alignment horizontal="left" vertical="top"/>
      <protection/>
    </xf>
    <xf numFmtId="0" fontId="11" fillId="2" borderId="61" xfId="18" applyFont="1" applyFill="1" applyBorder="1" applyAlignment="1" applyProtection="1">
      <alignment horizontal="left" vertical="top"/>
      <protection/>
    </xf>
    <xf numFmtId="0" fontId="1" fillId="2" borderId="60" xfId="18" applyFont="1" applyFill="1" applyBorder="1" applyProtection="1">
      <alignment/>
      <protection/>
    </xf>
    <xf numFmtId="49" fontId="1" fillId="0" borderId="4" xfId="18" applyNumberFormat="1" applyFont="1" applyFill="1" applyBorder="1" applyAlignment="1" applyProtection="1">
      <alignment horizontal="left" vertical="center"/>
      <protection locked="0"/>
    </xf>
    <xf numFmtId="49" fontId="1" fillId="0" borderId="5" xfId="18" applyNumberFormat="1" applyFont="1" applyFill="1" applyBorder="1" applyAlignment="1" applyProtection="1">
      <alignment horizontal="left" vertical="center"/>
      <protection locked="0"/>
    </xf>
    <xf numFmtId="49" fontId="1" fillId="0" borderId="63" xfId="18" applyNumberFormat="1" applyFont="1" applyFill="1" applyBorder="1" applyAlignment="1" applyProtection="1">
      <alignment horizontal="left" vertical="center"/>
      <protection locked="0"/>
    </xf>
    <xf numFmtId="49" fontId="1" fillId="0" borderId="6" xfId="18" applyNumberFormat="1" applyFont="1" applyFill="1" applyBorder="1" applyAlignment="1" applyProtection="1">
      <alignment horizontal="left" vertical="center"/>
      <protection locked="0"/>
    </xf>
    <xf numFmtId="49" fontId="1" fillId="0" borderId="4" xfId="18" applyNumberFormat="1" applyFont="1" applyFill="1" applyBorder="1" applyAlignment="1" applyProtection="1">
      <alignment vertical="center"/>
      <protection locked="0"/>
    </xf>
    <xf numFmtId="49" fontId="1" fillId="0" borderId="5" xfId="18" applyNumberFormat="1" applyFont="1" applyFill="1" applyBorder="1" applyAlignment="1" applyProtection="1">
      <alignment vertical="center"/>
      <protection locked="0"/>
    </xf>
    <xf numFmtId="49" fontId="1" fillId="0" borderId="6" xfId="18" applyNumberFormat="1" applyFont="1" applyFill="1" applyBorder="1" applyAlignment="1" applyProtection="1">
      <alignment vertical="center"/>
      <protection locked="0"/>
    </xf>
    <xf numFmtId="0" fontId="9" fillId="2" borderId="60" xfId="18" applyFont="1" applyFill="1" applyBorder="1" applyAlignment="1" applyProtection="1">
      <alignment horizontal="center" wrapText="1"/>
      <protection/>
    </xf>
    <xf numFmtId="0" fontId="9" fillId="2" borderId="0" xfId="18" applyFont="1" applyFill="1" applyBorder="1" applyAlignment="1" applyProtection="1">
      <alignment horizontal="center" wrapText="1"/>
      <protection/>
    </xf>
    <xf numFmtId="0" fontId="9" fillId="2" borderId="61" xfId="18" applyFont="1" applyFill="1" applyBorder="1" applyAlignment="1" applyProtection="1">
      <alignment horizontal="center" wrapText="1"/>
      <protection/>
    </xf>
    <xf numFmtId="0" fontId="1" fillId="2" borderId="60" xfId="18" applyFont="1" applyFill="1" applyBorder="1" applyProtection="1">
      <alignment/>
      <protection/>
    </xf>
    <xf numFmtId="0" fontId="1" fillId="2" borderId="0" xfId="18" applyFont="1" applyFill="1" applyBorder="1" applyAlignment="1" applyProtection="1">
      <alignment horizontal="center" wrapText="1"/>
      <protection/>
    </xf>
    <xf numFmtId="0" fontId="1" fillId="2" borderId="0" xfId="18" applyFont="1" applyFill="1" applyBorder="1" applyAlignment="1" applyProtection="1">
      <alignment horizontal="center" wrapText="1"/>
      <protection/>
    </xf>
    <xf numFmtId="0" fontId="1" fillId="2" borderId="61" xfId="18" applyFont="1" applyFill="1" applyBorder="1" applyAlignment="1" applyProtection="1">
      <alignment horizontal="center" wrapText="1"/>
      <protection/>
    </xf>
    <xf numFmtId="0" fontId="1" fillId="2" borderId="60" xfId="18" applyFont="1" applyFill="1" applyBorder="1" applyAlignment="1" applyProtection="1">
      <alignment/>
      <protection/>
    </xf>
    <xf numFmtId="4" fontId="11" fillId="2" borderId="13" xfId="18" applyNumberFormat="1" applyFont="1" applyFill="1" applyBorder="1" applyAlignment="1" applyProtection="1">
      <alignment horizontal="center"/>
      <protection/>
    </xf>
    <xf numFmtId="4" fontId="11" fillId="2" borderId="14" xfId="18" applyNumberFormat="1" applyFont="1" applyFill="1" applyBorder="1" applyAlignment="1" applyProtection="1">
      <alignment horizontal="center"/>
      <protection/>
    </xf>
    <xf numFmtId="4" fontId="12" fillId="2" borderId="66" xfId="18" applyNumberFormat="1" applyFont="1" applyFill="1" applyBorder="1" applyAlignment="1" applyProtection="1">
      <alignment horizontal="left"/>
      <protection/>
    </xf>
    <xf numFmtId="4" fontId="11" fillId="2" borderId="32" xfId="18" applyNumberFormat="1" applyFont="1" applyFill="1" applyBorder="1" applyAlignment="1" applyProtection="1">
      <alignment horizontal="center"/>
      <protection/>
    </xf>
    <xf numFmtId="4" fontId="11" fillId="0" borderId="2" xfId="18" applyNumberFormat="1" applyFont="1" applyBorder="1" applyAlignment="1" applyProtection="1">
      <alignment horizontal="center"/>
      <protection locked="0"/>
    </xf>
    <xf numFmtId="4" fontId="12" fillId="0" borderId="67" xfId="18" applyNumberFormat="1" applyFont="1" applyFill="1" applyBorder="1" applyProtection="1">
      <alignment/>
      <protection locked="0"/>
    </xf>
    <xf numFmtId="4" fontId="11" fillId="2" borderId="21" xfId="18" applyNumberFormat="1" applyFont="1" applyFill="1" applyBorder="1" applyAlignment="1" applyProtection="1">
      <alignment horizontal="center"/>
      <protection/>
    </xf>
    <xf numFmtId="4" fontId="11" fillId="0" borderId="22" xfId="18" applyNumberFormat="1" applyFont="1" applyBorder="1" applyAlignment="1" applyProtection="1">
      <alignment horizontal="center"/>
      <protection locked="0"/>
    </xf>
    <xf numFmtId="4" fontId="12" fillId="0" borderId="68" xfId="18" applyNumberFormat="1" applyFont="1" applyFill="1" applyBorder="1" applyProtection="1">
      <alignment/>
      <protection locked="0"/>
    </xf>
    <xf numFmtId="0" fontId="11" fillId="2" borderId="0" xfId="18" applyFont="1" applyFill="1" applyBorder="1" applyAlignment="1" applyProtection="1">
      <alignment horizontal="center"/>
      <protection/>
    </xf>
    <xf numFmtId="14" fontId="11" fillId="2" borderId="0" xfId="18" applyNumberFormat="1" applyFont="1" applyFill="1" applyBorder="1" applyAlignment="1" applyProtection="1">
      <alignment horizontal="center"/>
      <protection/>
    </xf>
    <xf numFmtId="0" fontId="12" fillId="2" borderId="61" xfId="18" applyFont="1" applyFill="1" applyBorder="1" applyProtection="1">
      <alignment/>
      <protection/>
    </xf>
    <xf numFmtId="0" fontId="11" fillId="0" borderId="69" xfId="18" applyFont="1" applyFill="1" applyBorder="1" applyAlignment="1" applyProtection="1">
      <alignment horizontal="center"/>
      <protection locked="0"/>
    </xf>
    <xf numFmtId="0" fontId="1" fillId="2" borderId="0" xfId="18" applyFont="1" applyFill="1" applyBorder="1" applyAlignment="1" applyProtection="1">
      <alignment horizontal="center"/>
      <protection/>
    </xf>
    <xf numFmtId="14" fontId="1" fillId="2" borderId="0" xfId="18" applyNumberFormat="1" applyFont="1" applyFill="1" applyBorder="1" applyAlignment="1" applyProtection="1">
      <alignment horizontal="center"/>
      <protection/>
    </xf>
    <xf numFmtId="0" fontId="1" fillId="2" borderId="61" xfId="18" applyFont="1" applyFill="1" applyBorder="1" applyProtection="1">
      <alignment/>
      <protection/>
    </xf>
    <xf numFmtId="0" fontId="9" fillId="2" borderId="60" xfId="18" applyFont="1" applyFill="1" applyBorder="1" applyAlignment="1" applyProtection="1">
      <alignment horizontal="left" wrapText="1"/>
      <protection/>
    </xf>
    <xf numFmtId="0" fontId="9" fillId="2" borderId="0" xfId="18" applyFont="1" applyFill="1" applyBorder="1" applyAlignment="1" applyProtection="1">
      <alignment horizontal="left" wrapText="1"/>
      <protection/>
    </xf>
    <xf numFmtId="0" fontId="11" fillId="2" borderId="0" xfId="18" applyFont="1" applyFill="1" applyBorder="1" applyAlignment="1" applyProtection="1">
      <alignment horizontal="center" wrapText="1"/>
      <protection/>
    </xf>
    <xf numFmtId="0" fontId="11" fillId="2" borderId="61" xfId="18" applyFont="1" applyFill="1" applyBorder="1" applyAlignment="1" applyProtection="1">
      <alignment horizontal="center" wrapText="1"/>
      <protection/>
    </xf>
    <xf numFmtId="0" fontId="1" fillId="2" borderId="60" xfId="18" applyFont="1" applyFill="1" applyBorder="1" applyAlignment="1" applyProtection="1">
      <alignment horizontal="left" vertical="top" indent="3"/>
      <protection/>
    </xf>
    <xf numFmtId="0" fontId="1" fillId="2" borderId="0" xfId="18" applyFont="1" applyFill="1" applyBorder="1" applyAlignment="1" applyProtection="1">
      <alignment horizontal="left" vertical="top" indent="3"/>
      <protection/>
    </xf>
    <xf numFmtId="0" fontId="1" fillId="0" borderId="12" xfId="18" applyFont="1" applyFill="1" applyBorder="1" applyAlignment="1" applyProtection="1">
      <alignment horizontal="center"/>
      <protection locked="0"/>
    </xf>
    <xf numFmtId="0" fontId="1" fillId="0" borderId="6" xfId="18" applyFont="1" applyBorder="1" applyAlignment="1" applyProtection="1">
      <alignment horizontal="center"/>
      <protection locked="0"/>
    </xf>
    <xf numFmtId="0" fontId="1" fillId="0" borderId="69" xfId="18" applyFont="1" applyBorder="1" applyAlignment="1" applyProtection="1">
      <alignment horizontal="center"/>
      <protection locked="0"/>
    </xf>
    <xf numFmtId="0" fontId="1" fillId="0" borderId="63" xfId="18" applyFont="1" applyBorder="1" applyAlignment="1" applyProtection="1">
      <alignment horizontal="center"/>
      <protection locked="0"/>
    </xf>
    <xf numFmtId="0" fontId="1" fillId="2" borderId="60" xfId="18" applyFont="1" applyFill="1" applyBorder="1" applyAlignment="1" applyProtection="1">
      <alignment horizontal="center" vertical="top"/>
      <protection/>
    </xf>
    <xf numFmtId="0" fontId="1" fillId="2" borderId="0" xfId="18" applyFont="1" applyFill="1" applyBorder="1" applyAlignment="1" applyProtection="1">
      <alignment horizontal="center" vertical="top"/>
      <protection/>
    </xf>
    <xf numFmtId="0" fontId="1" fillId="0" borderId="69" xfId="18" applyFont="1" applyFill="1" applyBorder="1" applyAlignment="1" applyProtection="1">
      <alignment horizontal="center"/>
      <protection locked="0"/>
    </xf>
    <xf numFmtId="0" fontId="1" fillId="0" borderId="17" xfId="18" applyFont="1" applyBorder="1" applyAlignment="1" applyProtection="1">
      <alignment horizontal="center"/>
      <protection locked="0"/>
    </xf>
    <xf numFmtId="0" fontId="9" fillId="2" borderId="60" xfId="18" applyFont="1" applyFill="1" applyBorder="1" applyAlignment="1" applyProtection="1">
      <alignment horizontal="left" wrapText="1"/>
      <protection/>
    </xf>
    <xf numFmtId="0" fontId="9" fillId="2" borderId="0" xfId="18" applyFont="1" applyFill="1" applyBorder="1" applyAlignment="1" applyProtection="1">
      <alignment horizontal="left" wrapText="1"/>
      <protection/>
    </xf>
    <xf numFmtId="0" fontId="9" fillId="2" borderId="61" xfId="18" applyFont="1" applyFill="1" applyBorder="1" applyAlignment="1" applyProtection="1">
      <alignment horizontal="left" wrapText="1"/>
      <protection/>
    </xf>
    <xf numFmtId="0" fontId="1" fillId="2" borderId="55" xfId="18" applyFont="1" applyFill="1" applyBorder="1" applyAlignment="1" applyProtection="1">
      <alignment horizontal="left" vertical="top" indent="3"/>
      <protection/>
    </xf>
    <xf numFmtId="0" fontId="1" fillId="0" borderId="4" xfId="18" applyFont="1" applyBorder="1" applyAlignment="1" applyProtection="1">
      <alignment horizontal="center" wrapText="1"/>
      <protection locked="0"/>
    </xf>
    <xf numFmtId="0" fontId="1" fillId="0" borderId="5" xfId="18" applyFont="1" applyBorder="1" applyAlignment="1" applyProtection="1">
      <alignment horizontal="center" wrapText="1"/>
      <protection locked="0"/>
    </xf>
    <xf numFmtId="0" fontId="1" fillId="0" borderId="63" xfId="18" applyFont="1" applyBorder="1" applyAlignment="1" applyProtection="1">
      <alignment horizontal="center" wrapText="1"/>
      <protection locked="0"/>
    </xf>
    <xf numFmtId="0" fontId="1" fillId="0" borderId="4" xfId="18" applyFont="1" applyBorder="1" applyAlignment="1" applyProtection="1">
      <alignment horizontal="center" vertical="center" wrapText="1"/>
      <protection locked="0"/>
    </xf>
    <xf numFmtId="0" fontId="1" fillId="0" borderId="5" xfId="18" applyFont="1" applyBorder="1" applyAlignment="1" applyProtection="1">
      <alignment horizontal="center" vertical="center" wrapText="1"/>
      <protection locked="0"/>
    </xf>
    <xf numFmtId="0" fontId="1" fillId="0" borderId="63" xfId="18" applyFont="1" applyBorder="1" applyAlignment="1" applyProtection="1">
      <alignment horizontal="center" vertical="center" wrapText="1"/>
      <protection locked="0"/>
    </xf>
    <xf numFmtId="0" fontId="9" fillId="2" borderId="60" xfId="18" applyFont="1" applyFill="1" applyBorder="1" applyAlignment="1" applyProtection="1">
      <alignment vertical="top"/>
      <protection/>
    </xf>
    <xf numFmtId="0" fontId="1" fillId="2" borderId="0" xfId="18" applyFont="1" applyFill="1" applyBorder="1" applyAlignment="1" applyProtection="1">
      <alignment horizontal="left" vertical="top" indent="3"/>
      <protection/>
    </xf>
    <xf numFmtId="0" fontId="1" fillId="2" borderId="24" xfId="18" applyFont="1" applyFill="1" applyBorder="1" applyAlignment="1" applyProtection="1">
      <alignment horizontal="center" vertical="top"/>
      <protection/>
    </xf>
    <xf numFmtId="0" fontId="1" fillId="2" borderId="65" xfId="18" applyFont="1" applyFill="1" applyBorder="1" applyAlignment="1" applyProtection="1">
      <alignment horizontal="center" vertical="top"/>
      <protection/>
    </xf>
    <xf numFmtId="0" fontId="10" fillId="2" borderId="60" xfId="18" applyFont="1" applyFill="1" applyBorder="1" applyAlignment="1" applyProtection="1">
      <alignment horizontal="left" vertical="top" wrapText="1"/>
      <protection/>
    </xf>
    <xf numFmtId="0" fontId="1" fillId="0" borderId="4" xfId="18" applyFont="1" applyFill="1" applyBorder="1" applyAlignment="1" applyProtection="1">
      <alignment horizontal="center" vertical="center" wrapText="1"/>
      <protection/>
    </xf>
    <xf numFmtId="0" fontId="1" fillId="0" borderId="5" xfId="18" applyFont="1" applyFill="1" applyBorder="1" applyAlignment="1" applyProtection="1">
      <alignment horizontal="center" vertical="center" wrapText="1"/>
      <protection/>
    </xf>
    <xf numFmtId="0" fontId="1" fillId="0" borderId="63" xfId="18" applyFont="1" applyFill="1" applyBorder="1" applyAlignment="1" applyProtection="1">
      <alignment horizontal="center" vertical="center" wrapText="1"/>
      <protection/>
    </xf>
    <xf numFmtId="0" fontId="13" fillId="2" borderId="0" xfId="18" applyFont="1" applyFill="1" applyBorder="1" applyAlignment="1" applyProtection="1">
      <alignment horizontal="center" vertical="center" wrapText="1"/>
      <protection/>
    </xf>
    <xf numFmtId="0" fontId="13" fillId="2" borderId="61" xfId="18" applyFont="1" applyFill="1" applyBorder="1" applyAlignment="1" applyProtection="1">
      <alignment horizontal="center" vertical="center" wrapText="1"/>
      <protection/>
    </xf>
    <xf numFmtId="0" fontId="4" fillId="2" borderId="60" xfId="18" applyFont="1" applyFill="1" applyBorder="1" applyAlignment="1" applyProtection="1">
      <alignment wrapText="1"/>
      <protection/>
    </xf>
    <xf numFmtId="0" fontId="11" fillId="0" borderId="70" xfId="18" applyFont="1" applyBorder="1" applyAlignment="1" applyProtection="1">
      <alignment vertical="center" wrapText="1"/>
      <protection locked="0"/>
    </xf>
    <xf numFmtId="0" fontId="11" fillId="0" borderId="71" xfId="18" applyFont="1" applyBorder="1" applyAlignment="1" applyProtection="1">
      <alignment vertical="center" wrapText="1"/>
      <protection locked="0"/>
    </xf>
    <xf numFmtId="0" fontId="11" fillId="0" borderId="71" xfId="18" applyFont="1" applyBorder="1" applyAlignment="1" applyProtection="1">
      <alignment vertical="center" wrapText="1"/>
      <protection locked="0"/>
    </xf>
    <xf numFmtId="0" fontId="11" fillId="0" borderId="72" xfId="18" applyFont="1" applyBorder="1" applyAlignment="1" applyProtection="1">
      <alignment vertical="center" wrapText="1"/>
      <protection locked="0"/>
    </xf>
    <xf numFmtId="0" fontId="9" fillId="3" borderId="60" xfId="18" applyFont="1" applyFill="1" applyBorder="1" applyAlignment="1" applyProtection="1">
      <alignment horizontal="left" indent="3"/>
      <protection locked="0"/>
    </xf>
    <xf numFmtId="0" fontId="9" fillId="3" borderId="0" xfId="18" applyFont="1" applyFill="1" applyBorder="1" applyAlignment="1" applyProtection="1">
      <alignment horizontal="center"/>
      <protection locked="0"/>
    </xf>
    <xf numFmtId="0" fontId="1" fillId="3" borderId="0" xfId="18" applyFont="1" applyFill="1" applyBorder="1" applyProtection="1">
      <alignment/>
      <protection locked="0"/>
    </xf>
    <xf numFmtId="0" fontId="1" fillId="3" borderId="0" xfId="18" applyFont="1" applyFill="1" applyBorder="1" applyAlignment="1" applyProtection="1">
      <alignment horizontal="center"/>
      <protection locked="0"/>
    </xf>
    <xf numFmtId="0" fontId="1" fillId="3" borderId="61" xfId="18" applyFont="1" applyFill="1" applyBorder="1" applyAlignment="1" applyProtection="1">
      <alignment horizontal="center"/>
      <protection locked="0"/>
    </xf>
    <xf numFmtId="0" fontId="1" fillId="0" borderId="60" xfId="18" applyFont="1" applyBorder="1" applyAlignment="1" applyProtection="1">
      <alignment horizontal="left" indent="9"/>
      <protection/>
    </xf>
    <xf numFmtId="0" fontId="1" fillId="0" borderId="0" xfId="18" applyFont="1" applyBorder="1" applyAlignment="1" applyProtection="1">
      <alignment/>
      <protection/>
    </xf>
    <xf numFmtId="0" fontId="1" fillId="0" borderId="61" xfId="18" applyFont="1" applyBorder="1" applyAlignment="1" applyProtection="1">
      <alignment/>
      <protection/>
    </xf>
    <xf numFmtId="0" fontId="15" fillId="0" borderId="73" xfId="18" applyFont="1" applyBorder="1" applyAlignment="1" applyProtection="1">
      <alignment horizontal="left" indent="3"/>
      <protection locked="0"/>
    </xf>
    <xf numFmtId="14" fontId="1" fillId="0" borderId="74" xfId="18" applyNumberFormat="1" applyFont="1" applyBorder="1" applyAlignment="1" applyProtection="1">
      <alignment/>
      <protection locked="0"/>
    </xf>
    <xf numFmtId="0" fontId="1" fillId="0" borderId="74" xfId="18" applyFont="1" applyBorder="1" applyAlignment="1" applyProtection="1">
      <alignment/>
      <protection/>
    </xf>
    <xf numFmtId="0" fontId="1" fillId="0" borderId="75" xfId="18" applyFont="1" applyBorder="1" applyAlignment="1" applyProtection="1">
      <alignment/>
      <protection/>
    </xf>
    <xf numFmtId="0" fontId="11" fillId="0" borderId="0" xfId="17" applyFont="1">
      <alignment/>
      <protection/>
    </xf>
    <xf numFmtId="0" fontId="4" fillId="0" borderId="0" xfId="17" applyFont="1" applyAlignment="1">
      <alignment horizontal="right"/>
      <protection/>
    </xf>
    <xf numFmtId="0" fontId="17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2" borderId="70" xfId="17" applyFont="1" applyFill="1" applyBorder="1" applyAlignment="1">
      <alignment horizontal="center"/>
      <protection/>
    </xf>
    <xf numFmtId="0" fontId="4" fillId="2" borderId="76" xfId="17" applyFont="1" applyFill="1" applyBorder="1" applyAlignment="1">
      <alignment horizontal="center"/>
      <protection/>
    </xf>
    <xf numFmtId="0" fontId="4" fillId="2" borderId="71" xfId="17" applyFont="1" applyFill="1" applyBorder="1" applyAlignment="1">
      <alignment horizontal="center"/>
      <protection/>
    </xf>
    <xf numFmtId="0" fontId="7" fillId="2" borderId="71" xfId="17" applyFont="1" applyFill="1" applyBorder="1" applyAlignment="1">
      <alignment horizontal="center"/>
      <protection/>
    </xf>
    <xf numFmtId="0" fontId="7" fillId="2" borderId="77" xfId="17" applyFont="1" applyFill="1" applyBorder="1" applyAlignment="1">
      <alignment horizontal="center"/>
      <protection/>
    </xf>
    <xf numFmtId="0" fontId="11" fillId="0" borderId="44" xfId="17" applyFont="1" applyBorder="1" applyAlignment="1">
      <alignment horizontal="center" vertical="center" wrapText="1"/>
      <protection/>
    </xf>
    <xf numFmtId="0" fontId="11" fillId="0" borderId="41" xfId="17" applyFont="1" applyBorder="1" applyAlignment="1">
      <alignment horizontal="center" vertical="center" wrapText="1"/>
      <protection/>
    </xf>
    <xf numFmtId="0" fontId="11" fillId="0" borderId="78" xfId="17" applyFont="1" applyBorder="1" applyAlignment="1">
      <alignment horizontal="center" vertical="center" wrapText="1"/>
      <protection/>
    </xf>
    <xf numFmtId="0" fontId="11" fillId="0" borderId="79" xfId="17" applyFont="1" applyBorder="1" applyAlignment="1">
      <alignment horizontal="center" vertical="center" wrapText="1"/>
      <protection/>
    </xf>
    <xf numFmtId="0" fontId="11" fillId="0" borderId="43" xfId="17" applyFont="1" applyBorder="1" applyAlignment="1">
      <alignment horizontal="center" vertical="center" wrapText="1"/>
      <protection/>
    </xf>
    <xf numFmtId="0" fontId="11" fillId="0" borderId="80" xfId="17" applyFont="1" applyBorder="1" applyAlignment="1">
      <alignment horizontal="center" vertical="center" wrapText="1"/>
      <protection/>
    </xf>
    <xf numFmtId="0" fontId="11" fillId="0" borderId="8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1" fillId="0" borderId="82" xfId="17" applyFont="1" applyBorder="1" applyAlignment="1">
      <alignment horizontal="center" vertical="center" wrapText="1"/>
      <protection/>
    </xf>
    <xf numFmtId="0" fontId="11" fillId="0" borderId="49" xfId="17" applyFont="1" applyBorder="1" applyAlignment="1">
      <alignment horizontal="center" vertical="center" wrapText="1"/>
      <protection/>
    </xf>
    <xf numFmtId="0" fontId="11" fillId="0" borderId="46" xfId="17" applyFont="1" applyBorder="1" applyAlignment="1">
      <alignment horizontal="center" vertical="center" wrapText="1"/>
      <protection/>
    </xf>
    <xf numFmtId="0" fontId="11" fillId="0" borderId="48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top" wrapText="1"/>
      <protection/>
    </xf>
    <xf numFmtId="0" fontId="4" fillId="0" borderId="31" xfId="17" applyFont="1" applyBorder="1" applyAlignment="1">
      <alignment horizontal="center" vertical="top" wrapText="1"/>
      <protection/>
    </xf>
    <xf numFmtId="0" fontId="4" fillId="0" borderId="11" xfId="17" applyFont="1" applyBorder="1" applyAlignment="1">
      <alignment horizontal="center" vertical="top" wrapText="1"/>
      <protection/>
    </xf>
    <xf numFmtId="0" fontId="12" fillId="0" borderId="32" xfId="17" applyFont="1" applyBorder="1" applyAlignment="1">
      <alignment vertical="top" wrapText="1"/>
      <protection/>
    </xf>
    <xf numFmtId="0" fontId="21" fillId="0" borderId="52" xfId="17" applyFont="1" applyBorder="1" applyAlignment="1">
      <alignment vertical="top" wrapText="1"/>
      <protection/>
    </xf>
    <xf numFmtId="0" fontId="13" fillId="0" borderId="52" xfId="17" applyFont="1" applyBorder="1" applyAlignment="1">
      <alignment vertical="top" wrapText="1"/>
      <protection/>
    </xf>
    <xf numFmtId="0" fontId="13" fillId="0" borderId="2" xfId="17" applyFont="1" applyBorder="1" applyAlignment="1">
      <alignment vertical="top" wrapText="1"/>
      <protection/>
    </xf>
    <xf numFmtId="0" fontId="13" fillId="0" borderId="34" xfId="17" applyFont="1" applyBorder="1" applyAlignment="1">
      <alignment vertical="top" wrapText="1"/>
      <protection/>
    </xf>
    <xf numFmtId="0" fontId="13" fillId="0" borderId="0" xfId="17" applyFont="1">
      <alignment/>
      <protection/>
    </xf>
    <xf numFmtId="0" fontId="13" fillId="0" borderId="32" xfId="17" applyFont="1" applyBorder="1" applyAlignment="1">
      <alignment vertical="top" wrapText="1"/>
      <protection/>
    </xf>
    <xf numFmtId="0" fontId="13" fillId="0" borderId="45" xfId="17" applyFont="1" applyBorder="1" applyAlignment="1">
      <alignment vertical="top" wrapText="1"/>
      <protection/>
    </xf>
    <xf numFmtId="0" fontId="13" fillId="0" borderId="83" xfId="17" applyFont="1" applyBorder="1" applyAlignment="1">
      <alignment vertical="top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4" xfId="17" applyFont="1" applyBorder="1" applyAlignment="1">
      <alignment vertical="top" wrapText="1"/>
      <protection/>
    </xf>
    <xf numFmtId="0" fontId="5" fillId="4" borderId="70" xfId="17" applyFont="1" applyFill="1" applyBorder="1" applyAlignment="1">
      <alignment wrapText="1"/>
      <protection/>
    </xf>
    <xf numFmtId="0" fontId="5" fillId="4" borderId="76" xfId="17" applyFont="1" applyFill="1" applyBorder="1" applyAlignment="1">
      <alignment wrapText="1"/>
      <protection/>
    </xf>
    <xf numFmtId="0" fontId="5" fillId="4" borderId="71" xfId="17" applyFont="1" applyFill="1" applyBorder="1" applyAlignment="1">
      <alignment wrapText="1"/>
      <protection/>
    </xf>
    <xf numFmtId="0" fontId="5" fillId="4" borderId="71" xfId="17" applyFont="1" applyFill="1" applyBorder="1" applyAlignment="1">
      <alignment horizontal="center" wrapText="1"/>
      <protection/>
    </xf>
    <xf numFmtId="0" fontId="5" fillId="4" borderId="77" xfId="17" applyFont="1" applyFill="1" applyBorder="1" applyAlignment="1">
      <alignment horizontal="center" wrapText="1"/>
      <protection/>
    </xf>
    <xf numFmtId="0" fontId="5" fillId="0" borderId="0" xfId="17" applyFont="1" applyAlignment="1">
      <alignment/>
      <protection/>
    </xf>
    <xf numFmtId="0" fontId="4" fillId="0" borderId="30" xfId="17" applyFont="1" applyBorder="1" applyAlignment="1">
      <alignment horizontal="center" vertical="top" wrapText="1"/>
      <protection/>
    </xf>
    <xf numFmtId="0" fontId="4" fillId="0" borderId="26" xfId="17" applyFont="1" applyBorder="1" applyAlignment="1">
      <alignment horizontal="center" vertical="top" wrapText="1"/>
      <protection/>
    </xf>
    <xf numFmtId="0" fontId="4" fillId="0" borderId="85" xfId="17" applyFont="1" applyBorder="1" applyAlignment="1">
      <alignment horizontal="center" vertical="top" wrapText="1"/>
      <protection/>
    </xf>
    <xf numFmtId="0" fontId="5" fillId="4" borderId="70" xfId="17" applyFont="1" applyFill="1" applyBorder="1" applyAlignment="1">
      <alignment vertical="top" wrapText="1"/>
      <protection/>
    </xf>
    <xf numFmtId="0" fontId="5" fillId="4" borderId="76" xfId="17" applyFont="1" applyFill="1" applyBorder="1" applyAlignment="1">
      <alignment vertical="top" wrapText="1"/>
      <protection/>
    </xf>
    <xf numFmtId="0" fontId="5" fillId="4" borderId="71" xfId="17" applyFont="1" applyFill="1" applyBorder="1" applyAlignment="1">
      <alignment vertical="top" wrapText="1"/>
      <protection/>
    </xf>
    <xf numFmtId="0" fontId="5" fillId="4" borderId="71" xfId="17" applyFont="1" applyFill="1" applyBorder="1" applyAlignment="1">
      <alignment horizontal="center" vertical="top" wrapText="1"/>
      <protection/>
    </xf>
    <xf numFmtId="0" fontId="5" fillId="4" borderId="77" xfId="17" applyFont="1" applyFill="1" applyBorder="1" applyAlignment="1">
      <alignment horizontal="center" vertical="top" wrapText="1"/>
      <protection/>
    </xf>
    <xf numFmtId="0" fontId="5" fillId="0" borderId="0" xfId="17" applyFont="1">
      <alignment/>
      <protection/>
    </xf>
    <xf numFmtId="0" fontId="5" fillId="0" borderId="0" xfId="17" applyFont="1" applyFill="1" applyBorder="1" applyAlignment="1">
      <alignment vertical="top" wrapText="1"/>
      <protection/>
    </xf>
    <xf numFmtId="0" fontId="5" fillId="0" borderId="0" xfId="17" applyFont="1" applyFill="1" applyBorder="1" applyAlignment="1">
      <alignment horizontal="center" vertical="top" wrapText="1"/>
      <protection/>
    </xf>
    <xf numFmtId="0" fontId="5" fillId="0" borderId="0" xfId="17" applyFont="1" applyFill="1">
      <alignment/>
      <protection/>
    </xf>
    <xf numFmtId="0" fontId="4" fillId="4" borderId="0" xfId="17" applyFont="1" applyFill="1" applyAlignment="1">
      <alignment horizontal="left" vertical="center" wrapText="1"/>
      <protection/>
    </xf>
    <xf numFmtId="0" fontId="1" fillId="0" borderId="0" xfId="17" applyFont="1">
      <alignment/>
      <protection/>
    </xf>
    <xf numFmtId="0" fontId="11" fillId="0" borderId="0" xfId="17" applyFont="1" applyBorder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13" fillId="0" borderId="0" xfId="20" applyFont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 applyAlignment="1">
      <alignment/>
      <protection/>
    </xf>
    <xf numFmtId="0" fontId="1" fillId="0" borderId="0" xfId="20" applyFont="1" applyAlignment="1">
      <alignment horizontal="center" vertical="center" wrapText="1"/>
      <protection/>
    </xf>
    <xf numFmtId="0" fontId="1" fillId="5" borderId="0" xfId="18" applyFont="1" applyFill="1" applyProtection="1">
      <alignment/>
      <protection/>
    </xf>
    <xf numFmtId="0" fontId="1" fillId="0" borderId="0" xfId="18" applyFont="1" applyProtection="1">
      <alignment/>
      <protection/>
    </xf>
    <xf numFmtId="0" fontId="1" fillId="5" borderId="0" xfId="18" applyFont="1" applyFill="1" applyProtection="1">
      <alignment/>
      <protection/>
    </xf>
    <xf numFmtId="0" fontId="1" fillId="0" borderId="0" xfId="18" applyFont="1" applyProtection="1">
      <alignment/>
      <protection/>
    </xf>
    <xf numFmtId="0" fontId="24" fillId="0" borderId="0" xfId="18" applyFont="1" applyFill="1" applyProtection="1">
      <alignment/>
      <protection/>
    </xf>
    <xf numFmtId="0" fontId="1" fillId="0" borderId="0" xfId="18" applyFont="1" applyFill="1" applyProtection="1">
      <alignment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wrapText="1"/>
    </xf>
    <xf numFmtId="0" fontId="25" fillId="2" borderId="69" xfId="0" applyFont="1" applyFill="1" applyBorder="1" applyAlignment="1">
      <alignment horizontal="center" wrapText="1"/>
    </xf>
    <xf numFmtId="0" fontId="25" fillId="2" borderId="70" xfId="0" applyFont="1" applyFill="1" applyBorder="1" applyAlignment="1">
      <alignment horizontal="center" wrapText="1"/>
    </xf>
    <xf numFmtId="0" fontId="25" fillId="2" borderId="71" xfId="0" applyFont="1" applyFill="1" applyBorder="1" applyAlignment="1">
      <alignment horizontal="center" wrapText="1"/>
    </xf>
    <xf numFmtId="0" fontId="25" fillId="2" borderId="77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86" xfId="0" applyFont="1" applyFill="1" applyBorder="1" applyAlignment="1">
      <alignment horizontal="left"/>
    </xf>
    <xf numFmtId="4" fontId="25" fillId="2" borderId="13" xfId="0" applyNumberFormat="1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left"/>
    </xf>
    <xf numFmtId="0" fontId="25" fillId="2" borderId="3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10" fontId="25" fillId="2" borderId="32" xfId="0" applyNumberFormat="1" applyFont="1" applyFill="1" applyBorder="1" applyAlignment="1">
      <alignment horizontal="center"/>
    </xf>
    <xf numFmtId="4" fontId="25" fillId="2" borderId="32" xfId="0" applyNumberFormat="1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left"/>
    </xf>
    <xf numFmtId="4" fontId="26" fillId="2" borderId="32" xfId="0" applyNumberFormat="1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8" fillId="2" borderId="37" xfId="0" applyFont="1" applyFill="1" applyBorder="1" applyAlignment="1">
      <alignment horizontal="center"/>
    </xf>
    <xf numFmtId="0" fontId="28" fillId="2" borderId="36" xfId="0" applyFont="1" applyFill="1" applyBorder="1" applyAlignment="1">
      <alignment horizontal="left"/>
    </xf>
    <xf numFmtId="4" fontId="28" fillId="2" borderId="32" xfId="0" applyNumberFormat="1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40" xfId="0" applyFont="1" applyFill="1" applyBorder="1" applyAlignment="1">
      <alignment horizontal="left" wrapText="1"/>
    </xf>
    <xf numFmtId="4" fontId="28" fillId="2" borderId="21" xfId="0" applyNumberFormat="1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6" fillId="2" borderId="30" xfId="0" applyNumberFormat="1" applyFont="1" applyFill="1" applyBorder="1" applyAlignment="1">
      <alignment horizontal="center"/>
    </xf>
    <xf numFmtId="0" fontId="26" fillId="2" borderId="10" xfId="0" applyFont="1" applyFill="1" applyBorder="1" applyAlignment="1">
      <alignment horizontal="left" wrapText="1"/>
    </xf>
    <xf numFmtId="0" fontId="26" fillId="2" borderId="10" xfId="0" applyFont="1" applyFill="1" applyBorder="1" applyAlignment="1">
      <alignment horizontal="center"/>
    </xf>
    <xf numFmtId="4" fontId="26" fillId="2" borderId="13" xfId="0" applyNumberFormat="1" applyFont="1" applyFill="1" applyBorder="1" applyAlignment="1">
      <alignment horizontal="center"/>
    </xf>
    <xf numFmtId="4" fontId="26" fillId="2" borderId="14" xfId="0" applyNumberFormat="1" applyFont="1" applyFill="1" applyBorder="1" applyAlignment="1">
      <alignment horizontal="center"/>
    </xf>
    <xf numFmtId="4" fontId="26" fillId="2" borderId="15" xfId="0" applyNumberFormat="1" applyFont="1" applyFill="1" applyBorder="1" applyAlignment="1">
      <alignment horizontal="center"/>
    </xf>
    <xf numFmtId="0" fontId="25" fillId="2" borderId="30" xfId="0" applyNumberFormat="1" applyFont="1" applyFill="1" applyBorder="1" applyAlignment="1">
      <alignment horizontal="center"/>
    </xf>
    <xf numFmtId="0" fontId="30" fillId="2" borderId="37" xfId="0" applyFont="1" applyFill="1" applyBorder="1" applyAlignment="1">
      <alignment horizontal="left" wrapText="1"/>
    </xf>
    <xf numFmtId="0" fontId="30" fillId="2" borderId="37" xfId="0" applyFont="1" applyFill="1" applyBorder="1" applyAlignment="1">
      <alignment horizontal="center"/>
    </xf>
    <xf numFmtId="4" fontId="30" fillId="2" borderId="32" xfId="0" applyNumberFormat="1" applyFont="1" applyFill="1" applyBorder="1" applyAlignment="1">
      <alignment horizontal="center"/>
    </xf>
    <xf numFmtId="4" fontId="30" fillId="2" borderId="2" xfId="0" applyNumberFormat="1" applyFont="1" applyFill="1" applyBorder="1" applyAlignment="1">
      <alignment horizontal="center"/>
    </xf>
    <xf numFmtId="4" fontId="30" fillId="2" borderId="34" xfId="0" applyNumberFormat="1" applyFont="1" applyFill="1" applyBorder="1" applyAlignment="1">
      <alignment horizontal="center"/>
    </xf>
    <xf numFmtId="0" fontId="25" fillId="2" borderId="87" xfId="0" applyNumberFormat="1" applyFont="1" applyFill="1" applyBorder="1" applyAlignment="1">
      <alignment horizontal="center"/>
    </xf>
    <xf numFmtId="0" fontId="30" fillId="2" borderId="88" xfId="0" applyFont="1" applyFill="1" applyBorder="1" applyAlignment="1">
      <alignment horizontal="left" wrapText="1"/>
    </xf>
    <xf numFmtId="0" fontId="30" fillId="2" borderId="88" xfId="0" applyFont="1" applyFill="1" applyBorder="1" applyAlignment="1">
      <alignment horizontal="center"/>
    </xf>
    <xf numFmtId="4" fontId="30" fillId="2" borderId="21" xfId="0" applyNumberFormat="1" applyFont="1" applyFill="1" applyBorder="1" applyAlignment="1">
      <alignment horizontal="center"/>
    </xf>
    <xf numFmtId="4" fontId="30" fillId="2" borderId="22" xfId="0" applyNumberFormat="1" applyFont="1" applyFill="1" applyBorder="1" applyAlignment="1">
      <alignment horizontal="center"/>
    </xf>
    <xf numFmtId="4" fontId="30" fillId="2" borderId="23" xfId="0" applyNumberFormat="1" applyFont="1" applyFill="1" applyBorder="1" applyAlignment="1">
      <alignment horizontal="center"/>
    </xf>
    <xf numFmtId="0" fontId="26" fillId="2" borderId="10" xfId="0" applyNumberFormat="1" applyFont="1" applyFill="1" applyBorder="1" applyAlignment="1">
      <alignment horizontal="center"/>
    </xf>
    <xf numFmtId="0" fontId="26" fillId="2" borderId="86" xfId="0" applyFont="1" applyFill="1" applyBorder="1" applyAlignment="1">
      <alignment horizontal="left" wrapText="1"/>
    </xf>
    <xf numFmtId="0" fontId="26" fillId="2" borderId="31" xfId="0" applyFont="1" applyFill="1" applyBorder="1" applyAlignment="1">
      <alignment horizontal="center"/>
    </xf>
    <xf numFmtId="2" fontId="26" fillId="2" borderId="14" xfId="0" applyNumberFormat="1" applyFont="1" applyFill="1" applyBorder="1" applyAlignment="1">
      <alignment horizontal="center"/>
    </xf>
    <xf numFmtId="2" fontId="26" fillId="2" borderId="15" xfId="0" applyNumberFormat="1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86" xfId="0" applyFont="1" applyFill="1" applyBorder="1" applyAlignment="1">
      <alignment horizontal="center"/>
    </xf>
    <xf numFmtId="0" fontId="30" fillId="2" borderId="37" xfId="0" applyNumberFormat="1" applyFont="1" applyFill="1" applyBorder="1" applyAlignment="1">
      <alignment horizontal="center"/>
    </xf>
    <xf numFmtId="0" fontId="30" fillId="2" borderId="36" xfId="0" applyFont="1" applyFill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18" xfId="0" applyNumberFormat="1" applyFont="1" applyFill="1" applyBorder="1" applyAlignment="1">
      <alignment horizontal="center"/>
    </xf>
    <xf numFmtId="0" fontId="30" fillId="2" borderId="18" xfId="0" applyFont="1" applyFill="1" applyBorder="1" applyAlignment="1">
      <alignment horizontal="left" wrapText="1"/>
    </xf>
    <xf numFmtId="0" fontId="30" fillId="2" borderId="40" xfId="0" applyFont="1" applyFill="1" applyBorder="1" applyAlignment="1">
      <alignment horizontal="center"/>
    </xf>
    <xf numFmtId="2" fontId="30" fillId="2" borderId="22" xfId="0" applyNumberFormat="1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/>
    </xf>
    <xf numFmtId="2" fontId="26" fillId="2" borderId="13" xfId="0" applyNumberFormat="1" applyFont="1" applyFill="1" applyBorder="1" applyAlignment="1">
      <alignment horizontal="center"/>
    </xf>
    <xf numFmtId="2" fontId="30" fillId="2" borderId="37" xfId="0" applyNumberFormat="1" applyFont="1" applyFill="1" applyBorder="1" applyAlignment="1">
      <alignment horizontal="center"/>
    </xf>
    <xf numFmtId="2" fontId="30" fillId="2" borderId="33" xfId="0" applyNumberFormat="1" applyFont="1" applyFill="1" applyBorder="1" applyAlignment="1">
      <alignment horizontal="center"/>
    </xf>
    <xf numFmtId="2" fontId="30" fillId="2" borderId="34" xfId="0" applyNumberFormat="1" applyFont="1" applyFill="1" applyBorder="1" applyAlignment="1">
      <alignment horizontal="center"/>
    </xf>
    <xf numFmtId="2" fontId="30" fillId="2" borderId="32" xfId="0" applyNumberFormat="1" applyFont="1" applyFill="1" applyBorder="1" applyAlignment="1">
      <alignment horizontal="center"/>
    </xf>
    <xf numFmtId="2" fontId="30" fillId="2" borderId="2" xfId="0" applyNumberFormat="1" applyFont="1" applyFill="1" applyBorder="1" applyAlignment="1">
      <alignment horizontal="center"/>
    </xf>
    <xf numFmtId="2" fontId="30" fillId="2" borderId="21" xfId="0" applyNumberFormat="1" applyFont="1" applyFill="1" applyBorder="1" applyAlignment="1">
      <alignment horizontal="center"/>
    </xf>
    <xf numFmtId="2" fontId="30" fillId="2" borderId="23" xfId="0" applyNumberFormat="1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10" fontId="30" fillId="2" borderId="18" xfId="0" applyNumberFormat="1" applyFont="1" applyFill="1" applyBorder="1" applyAlignment="1">
      <alignment horizontal="center"/>
    </xf>
    <xf numFmtId="10" fontId="30" fillId="2" borderId="38" xfId="0" applyNumberFormat="1" applyFont="1" applyFill="1" applyBorder="1" applyAlignment="1">
      <alignment horizontal="center"/>
    </xf>
    <xf numFmtId="10" fontId="30" fillId="2" borderId="23" xfId="0" applyNumberFormat="1" applyFont="1" applyFill="1" applyBorder="1" applyAlignment="1">
      <alignment horizontal="center"/>
    </xf>
    <xf numFmtId="0" fontId="26" fillId="2" borderId="4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left" wrapText="1"/>
    </xf>
    <xf numFmtId="0" fontId="26" fillId="2" borderId="4" xfId="0" applyFont="1" applyFill="1" applyBorder="1" applyAlignment="1">
      <alignment horizontal="center"/>
    </xf>
    <xf numFmtId="4" fontId="26" fillId="2" borderId="70" xfId="0" applyNumberFormat="1" applyFont="1" applyFill="1" applyBorder="1" applyAlignment="1">
      <alignment horizontal="center"/>
    </xf>
    <xf numFmtId="4" fontId="26" fillId="2" borderId="71" xfId="0" applyNumberFormat="1" applyFont="1" applyFill="1" applyBorder="1" applyAlignment="1">
      <alignment horizontal="center"/>
    </xf>
    <xf numFmtId="4" fontId="26" fillId="2" borderId="77" xfId="0" applyNumberFormat="1" applyFont="1" applyFill="1" applyBorder="1" applyAlignment="1">
      <alignment horizontal="center"/>
    </xf>
    <xf numFmtId="0" fontId="25" fillId="2" borderId="30" xfId="0" applyFont="1" applyFill="1" applyBorder="1" applyAlignment="1">
      <alignment horizontal="left" wrapText="1"/>
    </xf>
    <xf numFmtId="0" fontId="25" fillId="2" borderId="30" xfId="0" applyFont="1" applyFill="1" applyBorder="1" applyAlignment="1">
      <alignment horizontal="center"/>
    </xf>
    <xf numFmtId="164" fontId="25" fillId="2" borderId="28" xfId="0" applyNumberFormat="1" applyFont="1" applyFill="1" applyBorder="1" applyAlignment="1">
      <alignment horizontal="center"/>
    </xf>
    <xf numFmtId="164" fontId="25" fillId="2" borderId="3" xfId="0" applyNumberFormat="1" applyFont="1" applyFill="1" applyBorder="1" applyAlignment="1">
      <alignment horizontal="center"/>
    </xf>
    <xf numFmtId="164" fontId="25" fillId="2" borderId="29" xfId="0" applyNumberFormat="1" applyFont="1" applyFill="1" applyBorder="1" applyAlignment="1">
      <alignment horizontal="center"/>
    </xf>
    <xf numFmtId="0" fontId="25" fillId="2" borderId="18" xfId="0" applyNumberFormat="1" applyFont="1" applyFill="1" applyBorder="1" applyAlignment="1">
      <alignment horizontal="center"/>
    </xf>
    <xf numFmtId="0" fontId="25" fillId="2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center"/>
    </xf>
    <xf numFmtId="164" fontId="25" fillId="2" borderId="21" xfId="0" applyNumberFormat="1" applyFont="1" applyFill="1" applyBorder="1" applyAlignment="1">
      <alignment horizontal="center"/>
    </xf>
    <xf numFmtId="164" fontId="25" fillId="2" borderId="22" xfId="0" applyNumberFormat="1" applyFont="1" applyFill="1" applyBorder="1" applyAlignment="1">
      <alignment horizontal="center"/>
    </xf>
    <xf numFmtId="164" fontId="25" fillId="2" borderId="23" xfId="0" applyNumberFormat="1" applyFont="1" applyFill="1" applyBorder="1" applyAlignment="1">
      <alignment horizontal="center"/>
    </xf>
    <xf numFmtId="0" fontId="25" fillId="2" borderId="69" xfId="0" applyFont="1" applyFill="1" applyBorder="1" applyAlignment="1">
      <alignment horizontal="center"/>
    </xf>
    <xf numFmtId="0" fontId="26" fillId="2" borderId="86" xfId="0" applyFont="1" applyFill="1" applyBorder="1" applyAlignment="1">
      <alignment horizontal="left"/>
    </xf>
    <xf numFmtId="0" fontId="25" fillId="2" borderId="37" xfId="0" applyNumberFormat="1" applyFont="1" applyFill="1" applyBorder="1" applyAlignment="1">
      <alignment horizontal="center"/>
    </xf>
    <xf numFmtId="164" fontId="25" fillId="2" borderId="32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164" fontId="25" fillId="2" borderId="34" xfId="0" applyNumberFormat="1" applyFont="1" applyFill="1" applyBorder="1" applyAlignment="1">
      <alignment horizontal="center"/>
    </xf>
    <xf numFmtId="0" fontId="25" fillId="2" borderId="89" xfId="0" applyFont="1" applyFill="1" applyBorder="1" applyAlignment="1">
      <alignment horizontal="left"/>
    </xf>
    <xf numFmtId="0" fontId="25" fillId="2" borderId="88" xfId="0" applyFont="1" applyFill="1" applyBorder="1" applyAlignment="1">
      <alignment horizontal="center"/>
    </xf>
    <xf numFmtId="164" fontId="25" fillId="2" borderId="45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164" fontId="25" fillId="2" borderId="84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69" xfId="0" applyFont="1" applyFill="1" applyBorder="1" applyAlignment="1">
      <alignment horizontal="center"/>
    </xf>
    <xf numFmtId="0" fontId="26" fillId="2" borderId="71" xfId="0" applyFont="1" applyFill="1" applyBorder="1" applyAlignment="1">
      <alignment horizontal="center"/>
    </xf>
    <xf numFmtId="0" fontId="26" fillId="2" borderId="77" xfId="0" applyFont="1" applyFill="1" applyBorder="1" applyAlignment="1">
      <alignment horizontal="center"/>
    </xf>
    <xf numFmtId="4" fontId="25" fillId="2" borderId="14" xfId="0" applyNumberFormat="1" applyFont="1" applyFill="1" applyBorder="1" applyAlignment="1">
      <alignment horizontal="center"/>
    </xf>
    <xf numFmtId="4" fontId="25" fillId="2" borderId="15" xfId="0" applyNumberFormat="1" applyFont="1" applyFill="1" applyBorder="1" applyAlignment="1">
      <alignment horizontal="center"/>
    </xf>
    <xf numFmtId="4" fontId="25" fillId="2" borderId="2" xfId="0" applyNumberFormat="1" applyFont="1" applyFill="1" applyBorder="1" applyAlignment="1">
      <alignment horizontal="center"/>
    </xf>
    <xf numFmtId="4" fontId="25" fillId="2" borderId="34" xfId="0" applyNumberFormat="1" applyFont="1" applyFill="1" applyBorder="1" applyAlignment="1">
      <alignment horizontal="center"/>
    </xf>
    <xf numFmtId="0" fontId="26" fillId="2" borderId="40" xfId="0" applyFont="1" applyFill="1" applyBorder="1" applyAlignment="1">
      <alignment horizontal="left" wrapText="1"/>
    </xf>
    <xf numFmtId="4" fontId="25" fillId="2" borderId="21" xfId="0" applyNumberFormat="1" applyFont="1" applyFill="1" applyBorder="1" applyAlignment="1">
      <alignment horizontal="center"/>
    </xf>
    <xf numFmtId="4" fontId="25" fillId="2" borderId="22" xfId="0" applyNumberFormat="1" applyFont="1" applyFill="1" applyBorder="1" applyAlignment="1">
      <alignment horizontal="center"/>
    </xf>
    <xf numFmtId="4" fontId="25" fillId="2" borderId="23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24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10" fillId="0" borderId="3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33" fillId="0" borderId="34" xfId="0" applyFont="1" applyBorder="1" applyAlignment="1">
      <alignment/>
    </xf>
    <xf numFmtId="0" fontId="0" fillId="0" borderId="34" xfId="0" applyBorder="1" applyAlignment="1">
      <alignment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</cellXfs>
  <cellStyles count="10">
    <cellStyle name="Normal" xfId="0"/>
    <cellStyle name="Currency" xfId="15"/>
    <cellStyle name="Currency [0]" xfId="16"/>
    <cellStyle name="Обычный_Анкета1" xfId="17"/>
    <cellStyle name="Обычный_Приложение1" xfId="18"/>
    <cellStyle name="Обычный_Таблица нагрузок потребителей (ред)" xfId="19"/>
    <cellStyle name="Обычный_Таблицы для мониторинга котельных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37</xdr:row>
      <xdr:rowOff>0</xdr:rowOff>
    </xdr:from>
    <xdr:to>
      <xdr:col>3</xdr:col>
      <xdr:colOff>333375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57675" y="13296900"/>
          <a:ext cx="13335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209550</xdr:colOff>
      <xdr:row>37</xdr:row>
      <xdr:rowOff>0</xdr:rowOff>
    </xdr:from>
    <xdr:to>
      <xdr:col>3</xdr:col>
      <xdr:colOff>333375</xdr:colOff>
      <xdr:row>37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4257675" y="13296900"/>
          <a:ext cx="13335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lec\Desktop\&#1056;%20%20&#1058;%20%20&#1050;\&#1058;&#1072;&#1088;&#1080;&#1092;&#1085;&#1086;&#1077;%20&#1088;&#1077;&#1075;&#1091;&#1083;&#1080;&#1088;&#1086;&#1074;&#1072;&#1085;&#1080;&#1077;%20&#1085;&#1072;%202016%20&#1075;&#1086;&#1076;\TARIF_TEPLO_VER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одержание"/>
      <sheetName val="Анкета"/>
      <sheetName val="Характеристика тепловых сетей"/>
      <sheetName val="Пример расчёта теплопотребления"/>
      <sheetName val="Анкета котельной"/>
      <sheetName val="Показатели энергоэффективности"/>
      <sheetName val="Расчёт нагрузки"/>
      <sheetName val="Реестр договоров"/>
      <sheetName val="1,7"/>
      <sheetName val="Тепловой баланс помесячно"/>
      <sheetName val="1,8"/>
      <sheetName val="1,9"/>
      <sheetName val="1.9.2"/>
      <sheetName val="Расчет цены газа"/>
      <sheetName val="1,10"/>
      <sheetName val="1,11"/>
      <sheetName val="1,12"/>
      <sheetName val="1,15"/>
      <sheetName val="1,15,1"/>
      <sheetName val="1,15,2"/>
      <sheetName val="Сырьё, основные материалы"/>
      <sheetName val="Вспомогательные материалы"/>
      <sheetName val="работы и услуги"/>
      <sheetName val="прочие"/>
      <sheetName val="1,16"/>
      <sheetName val="1,16,1"/>
      <sheetName val="1,16,2"/>
      <sheetName val="Пример расчета ФОТ"/>
      <sheetName val="1,17"/>
      <sheetName val="1,17,1"/>
      <sheetName val="1,17,2"/>
      <sheetName val="1,19"/>
      <sheetName val="1,19,1"/>
      <sheetName val="1,19,2"/>
      <sheetName val="1,20"/>
      <sheetName val="20.1-2"/>
      <sheetName val="20.1.3-4"/>
      <sheetName val="1,21"/>
      <sheetName val="21.2"/>
      <sheetName val="21.3"/>
      <sheetName val="1,22"/>
      <sheetName val="24.1"/>
      <sheetName val="28"/>
      <sheetName val="28.1"/>
      <sheetName val="28.2"/>
      <sheetName val="П1.28.3"/>
      <sheetName val="Тариф"/>
      <sheetName val="СВОД"/>
    </sheetNames>
    <sheetDataSet>
      <sheetData sheetId="2">
        <row r="5">
          <cell r="A5" t="str">
            <v>ООО "ЭНЕРГЕТИК"</v>
          </cell>
        </row>
        <row r="12">
          <cell r="B12" t="str">
            <v>Директор</v>
          </cell>
        </row>
        <row r="42">
          <cell r="B42" t="str">
            <v>План 2016 год</v>
          </cell>
        </row>
        <row r="52">
          <cell r="B52">
            <v>10</v>
          </cell>
          <cell r="E52">
            <v>22144</v>
          </cell>
          <cell r="F52">
            <v>25840</v>
          </cell>
        </row>
        <row r="53">
          <cell r="E53" t="str">
            <v>Панасенко Ю.В./</v>
          </cell>
        </row>
      </sheetData>
      <sheetData sheetId="9">
        <row r="12">
          <cell r="K12">
            <v>0</v>
          </cell>
        </row>
        <row r="21">
          <cell r="K21">
            <v>3573.16</v>
          </cell>
        </row>
      </sheetData>
      <sheetData sheetId="11">
        <row r="17">
          <cell r="G17">
            <v>2080.202</v>
          </cell>
        </row>
        <row r="24">
          <cell r="G24">
            <v>15972.246</v>
          </cell>
        </row>
        <row r="26">
          <cell r="G26">
            <v>5227.825</v>
          </cell>
        </row>
        <row r="34">
          <cell r="G34">
            <v>0</v>
          </cell>
        </row>
        <row r="41">
          <cell r="G41">
            <v>44.78</v>
          </cell>
        </row>
      </sheetData>
      <sheetData sheetId="12">
        <row r="13">
          <cell r="L13">
            <v>44.78</v>
          </cell>
          <cell r="M13">
            <v>156.8</v>
          </cell>
        </row>
      </sheetData>
      <sheetData sheetId="16">
        <row r="23">
          <cell r="G23">
            <v>3673.6185238260878</v>
          </cell>
          <cell r="K23">
            <v>5139.04</v>
          </cell>
          <cell r="O23">
            <v>18878.872538683216</v>
          </cell>
        </row>
        <row r="30">
          <cell r="D30">
            <v>4224.661302400001</v>
          </cell>
        </row>
      </sheetData>
      <sheetData sheetId="17">
        <row r="36">
          <cell r="J36">
            <v>0</v>
          </cell>
        </row>
        <row r="44">
          <cell r="C44">
            <v>777.78</v>
          </cell>
          <cell r="J44">
            <v>2341.1177999999995</v>
          </cell>
        </row>
        <row r="45">
          <cell r="C45">
            <v>0</v>
          </cell>
          <cell r="J45">
            <v>0</v>
          </cell>
        </row>
      </sheetData>
      <sheetData sheetId="19">
        <row r="17">
          <cell r="D17">
            <v>6363.395570052338</v>
          </cell>
        </row>
        <row r="19">
          <cell r="D19">
            <v>1921.745462155806</v>
          </cell>
        </row>
        <row r="21">
          <cell r="D21">
            <v>397.30942</v>
          </cell>
        </row>
        <row r="25">
          <cell r="D25">
            <v>0</v>
          </cell>
        </row>
        <row r="26">
          <cell r="D26">
            <v>0</v>
          </cell>
        </row>
      </sheetData>
      <sheetData sheetId="20">
        <row r="16">
          <cell r="D16">
            <v>1117.5820872133952</v>
          </cell>
        </row>
        <row r="18">
          <cell r="D18">
            <v>337.5097903384453</v>
          </cell>
        </row>
        <row r="20">
          <cell r="D20">
            <v>0</v>
          </cell>
        </row>
        <row r="24">
          <cell r="D24">
            <v>0</v>
          </cell>
        </row>
        <row r="25">
          <cell r="D25">
            <v>0</v>
          </cell>
        </row>
      </sheetData>
      <sheetData sheetId="21">
        <row r="9">
          <cell r="C9">
            <v>586</v>
          </cell>
          <cell r="D9">
            <v>40.35</v>
          </cell>
        </row>
        <row r="10">
          <cell r="C10">
            <v>25</v>
          </cell>
        </row>
        <row r="11">
          <cell r="C11">
            <v>5608</v>
          </cell>
        </row>
        <row r="12">
          <cell r="C12">
            <v>4045</v>
          </cell>
          <cell r="D12">
            <v>21.41</v>
          </cell>
        </row>
      </sheetData>
      <sheetData sheetId="22">
        <row r="13">
          <cell r="C13">
            <v>561.98</v>
          </cell>
          <cell r="D13">
            <v>281.81</v>
          </cell>
        </row>
      </sheetData>
      <sheetData sheetId="23">
        <row r="29">
          <cell r="C29">
            <v>5673.9</v>
          </cell>
          <cell r="D29">
            <v>3343</v>
          </cell>
        </row>
      </sheetData>
      <sheetData sheetId="24">
        <row r="33">
          <cell r="C33">
            <v>6382.691410340099</v>
          </cell>
          <cell r="D33">
            <v>951.8285896599023</v>
          </cell>
        </row>
      </sheetData>
      <sheetData sheetId="26">
        <row r="9">
          <cell r="E9">
            <v>21.58</v>
          </cell>
        </row>
      </sheetData>
      <sheetData sheetId="27">
        <row r="9">
          <cell r="E9">
            <v>4.42</v>
          </cell>
        </row>
      </sheetData>
      <sheetData sheetId="39">
        <row r="15">
          <cell r="D15">
            <v>550.25</v>
          </cell>
        </row>
        <row r="17">
          <cell r="D17">
            <v>0</v>
          </cell>
        </row>
        <row r="22">
          <cell r="D22">
            <v>137.5625</v>
          </cell>
        </row>
        <row r="24">
          <cell r="D24">
            <v>137.5625</v>
          </cell>
        </row>
      </sheetData>
      <sheetData sheetId="40">
        <row r="15">
          <cell r="D15">
            <v>198.23</v>
          </cell>
        </row>
        <row r="17">
          <cell r="D17">
            <v>0</v>
          </cell>
        </row>
        <row r="22">
          <cell r="D22">
            <v>49.5575</v>
          </cell>
        </row>
        <row r="24">
          <cell r="D24">
            <v>49.5575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2"/>
  <sheetViews>
    <sheetView workbookViewId="0" topLeftCell="A1">
      <selection activeCell="F14" sqref="F14"/>
    </sheetView>
  </sheetViews>
  <sheetFormatPr defaultColWidth="11.375" defaultRowHeight="12.75"/>
  <cols>
    <col min="1" max="1" width="20.375" style="1" customWidth="1"/>
    <col min="2" max="2" width="19.75390625" style="1" customWidth="1"/>
    <col min="3" max="3" width="13.00390625" style="1" customWidth="1"/>
    <col min="4" max="4" width="12.00390625" style="1" customWidth="1"/>
    <col min="5" max="5" width="13.00390625" style="1" customWidth="1"/>
    <col min="6" max="6" width="13.75390625" style="1" customWidth="1"/>
    <col min="7" max="7" width="15.875" style="1" customWidth="1"/>
    <col min="8" max="8" width="14.875" style="1" customWidth="1"/>
    <col min="9" max="9" width="12.00390625" style="1" customWidth="1"/>
    <col min="10" max="10" width="12.125" style="1" customWidth="1"/>
    <col min="11" max="11" width="11.75390625" style="1" customWidth="1"/>
    <col min="12" max="12" width="13.625" style="1" customWidth="1"/>
    <col min="13" max="13" width="9.125" style="1" customWidth="1"/>
    <col min="14" max="14" width="5.25390625" style="1" customWidth="1"/>
    <col min="15" max="15" width="12.875" style="1" customWidth="1"/>
    <col min="16" max="16" width="11.125" style="1" customWidth="1"/>
    <col min="17" max="17" width="13.00390625" style="1" customWidth="1"/>
    <col min="18" max="18" width="12.75390625" style="1" customWidth="1"/>
    <col min="19" max="20" width="11.375" style="1" customWidth="1"/>
    <col min="21" max="27" width="11.375" style="340" customWidth="1"/>
    <col min="28" max="16384" width="11.375" style="1" customWidth="1"/>
  </cols>
  <sheetData>
    <row r="1" spans="16:19" ht="15.75">
      <c r="P1" s="2"/>
      <c r="Q1" s="2"/>
      <c r="R1" s="2"/>
      <c r="S1" s="2"/>
    </row>
    <row r="2" spans="16:19" ht="15.75">
      <c r="P2" s="3"/>
      <c r="Q2" s="3"/>
      <c r="R2" s="3"/>
      <c r="S2" s="3"/>
    </row>
    <row r="3" spans="1:17" ht="21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15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41" customFormat="1" ht="15.7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6.5" thickBot="1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" customHeight="1" thickBot="1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 t="s">
        <v>6</v>
      </c>
      <c r="P8" s="12"/>
      <c r="Q8" s="12"/>
      <c r="R8" s="12"/>
      <c r="S8" s="13"/>
    </row>
    <row r="9" spans="1:19" ht="25.5" customHeight="1">
      <c r="A9" s="11" t="s">
        <v>7</v>
      </c>
      <c r="B9" s="13"/>
      <c r="C9" s="14" t="s">
        <v>8</v>
      </c>
      <c r="D9" s="15"/>
      <c r="E9" s="16" t="s">
        <v>9</v>
      </c>
      <c r="F9" s="16" t="s">
        <v>10</v>
      </c>
      <c r="G9" s="16" t="s">
        <v>11</v>
      </c>
      <c r="H9" s="17" t="s">
        <v>12</v>
      </c>
      <c r="I9" s="18" t="s">
        <v>13</v>
      </c>
      <c r="J9" s="19"/>
      <c r="K9" s="20"/>
      <c r="L9" s="17" t="s">
        <v>14</v>
      </c>
      <c r="M9" s="11" t="s">
        <v>15</v>
      </c>
      <c r="N9" s="12"/>
      <c r="O9" s="21" t="s">
        <v>16</v>
      </c>
      <c r="P9" s="22" t="s">
        <v>17</v>
      </c>
      <c r="Q9" s="19" t="s">
        <v>18</v>
      </c>
      <c r="R9" s="19" t="s">
        <v>19</v>
      </c>
      <c r="S9" s="23" t="s">
        <v>20</v>
      </c>
    </row>
    <row r="10" spans="1:19" ht="39" customHeight="1" thickBot="1">
      <c r="A10" s="24"/>
      <c r="B10" s="25"/>
      <c r="C10" s="26" t="s">
        <v>21</v>
      </c>
      <c r="D10" s="27"/>
      <c r="E10" s="28"/>
      <c r="F10" s="28"/>
      <c r="G10" s="28"/>
      <c r="H10" s="29"/>
      <c r="I10" s="30" t="s">
        <v>22</v>
      </c>
      <c r="J10" s="31" t="s">
        <v>23</v>
      </c>
      <c r="K10" s="32" t="s">
        <v>24</v>
      </c>
      <c r="L10" s="29"/>
      <c r="M10" s="24"/>
      <c r="N10" s="33"/>
      <c r="O10" s="34"/>
      <c r="P10" s="35"/>
      <c r="Q10" s="36"/>
      <c r="R10" s="36"/>
      <c r="S10" s="37"/>
    </row>
    <row r="11" spans="1:19" ht="15" customHeight="1">
      <c r="A11" s="38" t="s">
        <v>25</v>
      </c>
      <c r="B11" s="39"/>
      <c r="C11" s="38" t="s">
        <v>26</v>
      </c>
      <c r="D11" s="40"/>
      <c r="E11" s="41">
        <v>85</v>
      </c>
      <c r="F11" s="42">
        <v>10</v>
      </c>
      <c r="G11" s="41">
        <v>2</v>
      </c>
      <c r="H11" s="43">
        <v>20</v>
      </c>
      <c r="I11" s="44">
        <v>1980</v>
      </c>
      <c r="J11" s="45">
        <v>1996</v>
      </c>
      <c r="K11" s="46" t="s">
        <v>27</v>
      </c>
      <c r="L11" s="47">
        <v>15.3848</v>
      </c>
      <c r="M11" s="14" t="s">
        <v>28</v>
      </c>
      <c r="N11" s="48"/>
      <c r="O11" s="49"/>
      <c r="P11" s="50">
        <v>0.3</v>
      </c>
      <c r="Q11" s="51">
        <v>1</v>
      </c>
      <c r="R11" s="51">
        <v>100</v>
      </c>
      <c r="S11" s="52"/>
    </row>
    <row r="12" spans="1:19" ht="15" customHeight="1">
      <c r="A12" s="53"/>
      <c r="B12" s="54"/>
      <c r="C12" s="53"/>
      <c r="D12" s="55"/>
      <c r="E12" s="41"/>
      <c r="F12" s="42"/>
      <c r="G12" s="41"/>
      <c r="H12" s="43"/>
      <c r="I12" s="44"/>
      <c r="J12" s="45"/>
      <c r="K12" s="46"/>
      <c r="L12" s="47"/>
      <c r="M12" s="56"/>
      <c r="N12" s="57"/>
      <c r="O12" s="58"/>
      <c r="P12" s="59"/>
      <c r="Q12" s="60"/>
      <c r="R12" s="60"/>
      <c r="S12" s="61"/>
    </row>
    <row r="13" spans="1:19" ht="15" customHeight="1">
      <c r="A13" s="53"/>
      <c r="B13" s="54"/>
      <c r="C13" s="53"/>
      <c r="D13" s="55"/>
      <c r="E13" s="41"/>
      <c r="F13" s="42"/>
      <c r="G13" s="41"/>
      <c r="H13" s="43"/>
      <c r="I13" s="44"/>
      <c r="J13" s="45"/>
      <c r="K13" s="46"/>
      <c r="L13" s="47"/>
      <c r="M13" s="56"/>
      <c r="N13" s="57"/>
      <c r="O13" s="58"/>
      <c r="P13" s="59"/>
      <c r="Q13" s="60"/>
      <c r="R13" s="60"/>
      <c r="S13" s="61"/>
    </row>
    <row r="14" spans="1:19" ht="15.75" customHeight="1">
      <c r="A14" s="53"/>
      <c r="B14" s="54"/>
      <c r="C14" s="53"/>
      <c r="D14" s="55"/>
      <c r="E14" s="62"/>
      <c r="F14" s="63"/>
      <c r="G14" s="62"/>
      <c r="H14" s="43"/>
      <c r="I14" s="64"/>
      <c r="J14" s="65"/>
      <c r="K14" s="66"/>
      <c r="L14" s="67"/>
      <c r="M14" s="53"/>
      <c r="N14" s="54"/>
      <c r="O14" s="58"/>
      <c r="P14" s="59"/>
      <c r="Q14" s="60"/>
      <c r="R14" s="60"/>
      <c r="S14" s="61"/>
    </row>
    <row r="15" spans="1:19" ht="15.75">
      <c r="A15" s="53"/>
      <c r="B15" s="54"/>
      <c r="C15" s="53"/>
      <c r="D15" s="55"/>
      <c r="E15" s="62"/>
      <c r="F15" s="63"/>
      <c r="G15" s="62"/>
      <c r="H15" s="43"/>
      <c r="I15" s="64"/>
      <c r="J15" s="65"/>
      <c r="K15" s="66"/>
      <c r="L15" s="67"/>
      <c r="M15" s="53"/>
      <c r="N15" s="54"/>
      <c r="O15" s="58"/>
      <c r="P15" s="59"/>
      <c r="Q15" s="60"/>
      <c r="R15" s="60"/>
      <c r="S15" s="61"/>
    </row>
    <row r="16" spans="1:19" ht="15.75">
      <c r="A16" s="53"/>
      <c r="B16" s="54"/>
      <c r="C16" s="53"/>
      <c r="D16" s="55"/>
      <c r="E16" s="62"/>
      <c r="F16" s="63"/>
      <c r="G16" s="62"/>
      <c r="H16" s="43"/>
      <c r="I16" s="64"/>
      <c r="J16" s="65"/>
      <c r="K16" s="66"/>
      <c r="L16" s="67"/>
      <c r="M16" s="53"/>
      <c r="N16" s="54"/>
      <c r="O16" s="58"/>
      <c r="P16" s="59"/>
      <c r="Q16" s="60"/>
      <c r="R16" s="60"/>
      <c r="S16" s="61"/>
    </row>
    <row r="17" spans="1:19" ht="16.5" thickBot="1">
      <c r="A17" s="68" t="s">
        <v>29</v>
      </c>
      <c r="B17" s="69"/>
      <c r="C17" s="70"/>
      <c r="D17" s="71"/>
      <c r="E17" s="72">
        <v>85</v>
      </c>
      <c r="F17" s="73"/>
      <c r="G17" s="72"/>
      <c r="H17" s="74">
        <f>SUM(H11:H16)</f>
        <v>20</v>
      </c>
      <c r="I17" s="30"/>
      <c r="J17" s="31"/>
      <c r="K17" s="32"/>
      <c r="L17" s="75"/>
      <c r="M17" s="70"/>
      <c r="N17" s="76"/>
      <c r="O17" s="77"/>
      <c r="P17" s="78"/>
      <c r="Q17" s="79"/>
      <c r="R17" s="79"/>
      <c r="S17" s="80"/>
    </row>
    <row r="18" spans="1:17" ht="16.5" customHeight="1" thickBot="1">
      <c r="A18" s="9" t="s">
        <v>30</v>
      </c>
      <c r="B18" s="9"/>
      <c r="C18" s="33"/>
      <c r="D18" s="33"/>
      <c r="E18" s="9"/>
      <c r="F18" s="9"/>
      <c r="G18" s="9"/>
      <c r="H18" s="9"/>
      <c r="I18" s="9"/>
      <c r="J18" s="9"/>
      <c r="K18" s="9"/>
      <c r="L18" s="9"/>
      <c r="M18" s="33"/>
      <c r="N18" s="33"/>
      <c r="O18" s="33"/>
      <c r="P18" s="33"/>
      <c r="Q18" s="33"/>
    </row>
    <row r="19" spans="1:19" ht="30.75" customHeight="1" thickBot="1">
      <c r="A19" s="8" t="s">
        <v>31</v>
      </c>
      <c r="B19" s="9"/>
      <c r="C19" s="9"/>
      <c r="D19" s="9"/>
      <c r="E19" s="9"/>
      <c r="F19" s="10"/>
      <c r="G19" s="8" t="s">
        <v>32</v>
      </c>
      <c r="H19" s="9"/>
      <c r="I19" s="9"/>
      <c r="J19" s="9"/>
      <c r="K19" s="9"/>
      <c r="L19" s="10"/>
      <c r="M19" s="8" t="s">
        <v>33</v>
      </c>
      <c r="N19" s="9"/>
      <c r="O19" s="9"/>
      <c r="P19" s="9"/>
      <c r="Q19" s="9"/>
      <c r="R19" s="9"/>
      <c r="S19" s="10"/>
    </row>
    <row r="20" spans="1:19" ht="30.75" customHeight="1">
      <c r="A20" s="11" t="s">
        <v>34</v>
      </c>
      <c r="B20" s="81" t="s">
        <v>35</v>
      </c>
      <c r="C20" s="82" t="s">
        <v>36</v>
      </c>
      <c r="D20" s="83" t="s">
        <v>37</v>
      </c>
      <c r="E20" s="82" t="s">
        <v>38</v>
      </c>
      <c r="F20" s="84" t="s">
        <v>39</v>
      </c>
      <c r="G20" s="18" t="s">
        <v>40</v>
      </c>
      <c r="H20" s="85" t="s">
        <v>35</v>
      </c>
      <c r="I20" s="83" t="s">
        <v>41</v>
      </c>
      <c r="J20" s="83" t="s">
        <v>42</v>
      </c>
      <c r="K20" s="83" t="s">
        <v>43</v>
      </c>
      <c r="L20" s="86" t="s">
        <v>39</v>
      </c>
      <c r="M20" s="18" t="s">
        <v>35</v>
      </c>
      <c r="N20" s="87"/>
      <c r="O20" s="11" t="s">
        <v>44</v>
      </c>
      <c r="P20" s="13"/>
      <c r="Q20" s="88" t="s">
        <v>45</v>
      </c>
      <c r="R20" s="83" t="s">
        <v>46</v>
      </c>
      <c r="S20" s="86" t="s">
        <v>39</v>
      </c>
    </row>
    <row r="21" spans="1:32" ht="50.25" customHeight="1" thickBot="1">
      <c r="A21" s="24"/>
      <c r="B21" s="89" t="s">
        <v>47</v>
      </c>
      <c r="C21" s="90"/>
      <c r="D21" s="91"/>
      <c r="E21" s="90"/>
      <c r="F21" s="92" t="s">
        <v>48</v>
      </c>
      <c r="G21" s="68"/>
      <c r="H21" s="93" t="s">
        <v>49</v>
      </c>
      <c r="I21" s="91"/>
      <c r="J21" s="91"/>
      <c r="K21" s="91"/>
      <c r="L21" s="94"/>
      <c r="M21" s="68"/>
      <c r="N21" s="69"/>
      <c r="O21" s="24"/>
      <c r="P21" s="25"/>
      <c r="Q21" s="95"/>
      <c r="R21" s="91"/>
      <c r="S21" s="94"/>
      <c r="T21" s="342"/>
      <c r="U21" s="343"/>
      <c r="V21" s="343"/>
      <c r="W21" s="343"/>
      <c r="X21" s="343"/>
      <c r="Y21" s="343"/>
      <c r="Z21" s="343"/>
      <c r="AA21" s="343"/>
      <c r="AB21" s="344"/>
      <c r="AC21" s="344"/>
      <c r="AD21" s="344"/>
      <c r="AE21" s="344"/>
      <c r="AF21" s="344"/>
    </row>
    <row r="22" spans="1:19" ht="37.5" customHeight="1" thickBot="1">
      <c r="A22" s="96" t="s">
        <v>50</v>
      </c>
      <c r="B22" s="97" t="s">
        <v>51</v>
      </c>
      <c r="C22" s="98">
        <v>32000</v>
      </c>
      <c r="D22" s="99" t="s">
        <v>52</v>
      </c>
      <c r="E22" s="100">
        <v>45</v>
      </c>
      <c r="F22" s="101">
        <v>1</v>
      </c>
      <c r="G22" s="44" t="s">
        <v>53</v>
      </c>
      <c r="H22" s="45" t="s">
        <v>54</v>
      </c>
      <c r="I22" s="45">
        <v>1260</v>
      </c>
      <c r="J22" s="45">
        <v>0.2</v>
      </c>
      <c r="K22" s="102">
        <v>5.5</v>
      </c>
      <c r="L22" s="103">
        <v>1</v>
      </c>
      <c r="M22" s="104">
        <v>1</v>
      </c>
      <c r="N22" s="105"/>
      <c r="O22" s="106" t="s">
        <v>55</v>
      </c>
      <c r="P22" s="107"/>
      <c r="Q22" s="108">
        <v>10</v>
      </c>
      <c r="R22" s="45">
        <f>-Q2210</f>
        <v>0</v>
      </c>
      <c r="S22" s="46">
        <v>1</v>
      </c>
    </row>
    <row r="23" spans="1:19" ht="39" customHeight="1" thickBot="1">
      <c r="A23" s="96" t="s">
        <v>56</v>
      </c>
      <c r="B23" s="97" t="s">
        <v>51</v>
      </c>
      <c r="C23" s="109">
        <v>32000</v>
      </c>
      <c r="D23" s="99" t="s">
        <v>52</v>
      </c>
      <c r="E23" s="45">
        <v>37</v>
      </c>
      <c r="F23" s="110">
        <v>0</v>
      </c>
      <c r="G23" s="44" t="s">
        <v>53</v>
      </c>
      <c r="H23" s="45" t="s">
        <v>54</v>
      </c>
      <c r="I23" s="45">
        <v>1260</v>
      </c>
      <c r="J23" s="65">
        <v>0.2</v>
      </c>
      <c r="K23" s="111">
        <v>5.5</v>
      </c>
      <c r="L23" s="112">
        <v>1</v>
      </c>
      <c r="M23" s="113">
        <v>1</v>
      </c>
      <c r="N23" s="114"/>
      <c r="O23" s="115" t="s">
        <v>57</v>
      </c>
      <c r="P23" s="116"/>
      <c r="Q23" s="117">
        <v>15</v>
      </c>
      <c r="R23" s="65">
        <v>0</v>
      </c>
      <c r="S23" s="66">
        <v>1</v>
      </c>
    </row>
    <row r="24" spans="1:19" ht="48" thickBot="1">
      <c r="A24" s="118" t="s">
        <v>58</v>
      </c>
      <c r="B24" s="119" t="s">
        <v>59</v>
      </c>
      <c r="C24" s="109">
        <v>19130</v>
      </c>
      <c r="D24" s="99" t="s">
        <v>60</v>
      </c>
      <c r="E24" s="45">
        <v>22</v>
      </c>
      <c r="F24" s="110">
        <v>1</v>
      </c>
      <c r="G24" s="64"/>
      <c r="H24" s="65"/>
      <c r="I24" s="65"/>
      <c r="J24" s="65"/>
      <c r="K24" s="111"/>
      <c r="L24" s="112"/>
      <c r="M24" s="113"/>
      <c r="N24" s="114"/>
      <c r="O24" s="115"/>
      <c r="P24" s="116"/>
      <c r="Q24" s="117"/>
      <c r="R24" s="65"/>
      <c r="S24" s="66"/>
    </row>
    <row r="25" spans="1:19" ht="48" thickBot="1">
      <c r="A25" s="118" t="s">
        <v>61</v>
      </c>
      <c r="B25" s="119" t="s">
        <v>59</v>
      </c>
      <c r="C25" s="109">
        <v>19130</v>
      </c>
      <c r="D25" s="99" t="s">
        <v>60</v>
      </c>
      <c r="E25" s="45">
        <v>22</v>
      </c>
      <c r="F25" s="110">
        <v>0</v>
      </c>
      <c r="G25" s="64"/>
      <c r="H25" s="65"/>
      <c r="I25" s="65"/>
      <c r="J25" s="65"/>
      <c r="K25" s="111"/>
      <c r="L25" s="112"/>
      <c r="M25" s="113"/>
      <c r="N25" s="114"/>
      <c r="O25" s="115"/>
      <c r="P25" s="116"/>
      <c r="Q25" s="117"/>
      <c r="R25" s="65"/>
      <c r="S25" s="66"/>
    </row>
    <row r="26" spans="1:19" ht="31.5">
      <c r="A26" s="118" t="s">
        <v>62</v>
      </c>
      <c r="B26" s="119" t="s">
        <v>63</v>
      </c>
      <c r="C26" s="109">
        <v>200</v>
      </c>
      <c r="D26" s="99" t="s">
        <v>60</v>
      </c>
      <c r="E26" s="45">
        <v>90</v>
      </c>
      <c r="F26" s="110">
        <v>0</v>
      </c>
      <c r="G26" s="64"/>
      <c r="H26" s="65"/>
      <c r="I26" s="65"/>
      <c r="J26" s="65"/>
      <c r="K26" s="111"/>
      <c r="L26" s="112"/>
      <c r="M26" s="113"/>
      <c r="N26" s="114"/>
      <c r="O26" s="115"/>
      <c r="P26" s="116"/>
      <c r="Q26" s="117"/>
      <c r="R26" s="65"/>
      <c r="S26" s="66"/>
    </row>
    <row r="27" spans="1:19" ht="31.5">
      <c r="A27" s="118" t="s">
        <v>64</v>
      </c>
      <c r="B27" s="119" t="s">
        <v>63</v>
      </c>
      <c r="C27" s="109">
        <v>200</v>
      </c>
      <c r="D27" s="108">
        <v>10</v>
      </c>
      <c r="E27" s="45">
        <v>75</v>
      </c>
      <c r="F27" s="110">
        <v>0</v>
      </c>
      <c r="G27" s="64"/>
      <c r="H27" s="65"/>
      <c r="I27" s="65"/>
      <c r="J27" s="65"/>
      <c r="K27" s="111"/>
      <c r="L27" s="112"/>
      <c r="M27" s="113"/>
      <c r="N27" s="114"/>
      <c r="O27" s="115"/>
      <c r="P27" s="116"/>
      <c r="Q27" s="117"/>
      <c r="R27" s="65"/>
      <c r="S27" s="66"/>
    </row>
    <row r="28" spans="1:19" ht="31.5">
      <c r="A28" s="118" t="s">
        <v>65</v>
      </c>
      <c r="B28" s="119" t="s">
        <v>63</v>
      </c>
      <c r="C28" s="109">
        <v>200</v>
      </c>
      <c r="D28" s="108">
        <v>10</v>
      </c>
      <c r="E28" s="45">
        <v>90</v>
      </c>
      <c r="F28" s="110">
        <v>1</v>
      </c>
      <c r="G28" s="64"/>
      <c r="H28" s="65"/>
      <c r="I28" s="65"/>
      <c r="J28" s="65"/>
      <c r="K28" s="111"/>
      <c r="L28" s="112"/>
      <c r="M28" s="113"/>
      <c r="N28" s="114"/>
      <c r="O28" s="115"/>
      <c r="P28" s="116"/>
      <c r="Q28" s="117"/>
      <c r="R28" s="65"/>
      <c r="S28" s="66"/>
    </row>
    <row r="29" spans="1:19" ht="47.25">
      <c r="A29" s="118" t="s">
        <v>66</v>
      </c>
      <c r="B29" s="119" t="s">
        <v>67</v>
      </c>
      <c r="C29" s="109">
        <v>90</v>
      </c>
      <c r="D29" s="108">
        <v>6</v>
      </c>
      <c r="E29" s="45">
        <v>22</v>
      </c>
      <c r="F29" s="110">
        <v>1</v>
      </c>
      <c r="G29" s="64"/>
      <c r="H29" s="65"/>
      <c r="I29" s="65"/>
      <c r="J29" s="65"/>
      <c r="K29" s="111"/>
      <c r="L29" s="112"/>
      <c r="M29" s="113"/>
      <c r="N29" s="114"/>
      <c r="O29" s="115"/>
      <c r="P29" s="116"/>
      <c r="Q29" s="117"/>
      <c r="R29" s="65"/>
      <c r="S29" s="66"/>
    </row>
    <row r="30" spans="1:19" ht="47.25">
      <c r="A30" s="118" t="s">
        <v>68</v>
      </c>
      <c r="B30" s="119" t="s">
        <v>67</v>
      </c>
      <c r="C30" s="109">
        <v>65</v>
      </c>
      <c r="D30" s="108">
        <v>6</v>
      </c>
      <c r="E30" s="45">
        <v>30</v>
      </c>
      <c r="F30" s="110">
        <v>0</v>
      </c>
      <c r="G30" s="64"/>
      <c r="H30" s="65"/>
      <c r="I30" s="65"/>
      <c r="J30" s="65"/>
      <c r="K30" s="111"/>
      <c r="L30" s="112"/>
      <c r="M30" s="113"/>
      <c r="N30" s="114"/>
      <c r="O30" s="115"/>
      <c r="P30" s="116"/>
      <c r="Q30" s="117"/>
      <c r="R30" s="65"/>
      <c r="S30" s="66"/>
    </row>
    <row r="31" spans="1:19" ht="47.25">
      <c r="A31" s="118" t="s">
        <v>69</v>
      </c>
      <c r="B31" s="119" t="s">
        <v>70</v>
      </c>
      <c r="C31" s="109">
        <v>35</v>
      </c>
      <c r="D31" s="108">
        <v>6</v>
      </c>
      <c r="E31" s="45">
        <v>7.5</v>
      </c>
      <c r="F31" s="110">
        <v>1</v>
      </c>
      <c r="G31" s="64"/>
      <c r="H31" s="65"/>
      <c r="I31" s="65"/>
      <c r="J31" s="65"/>
      <c r="K31" s="111"/>
      <c r="L31" s="112"/>
      <c r="M31" s="113"/>
      <c r="N31" s="114"/>
      <c r="O31" s="115"/>
      <c r="P31" s="116"/>
      <c r="Q31" s="117"/>
      <c r="R31" s="65"/>
      <c r="S31" s="66"/>
    </row>
    <row r="32" spans="1:19" ht="47.25">
      <c r="A32" s="118" t="s">
        <v>71</v>
      </c>
      <c r="B32" s="119" t="s">
        <v>70</v>
      </c>
      <c r="C32" s="120">
        <v>35</v>
      </c>
      <c r="D32" s="117">
        <v>6</v>
      </c>
      <c r="E32" s="65">
        <v>7.5</v>
      </c>
      <c r="F32" s="121">
        <v>0</v>
      </c>
      <c r="G32" s="64"/>
      <c r="H32" s="65"/>
      <c r="I32" s="65"/>
      <c r="J32" s="65"/>
      <c r="K32" s="111"/>
      <c r="L32" s="112"/>
      <c r="M32" s="113"/>
      <c r="N32" s="114"/>
      <c r="O32" s="115"/>
      <c r="P32" s="116"/>
      <c r="Q32" s="117"/>
      <c r="R32" s="65"/>
      <c r="S32" s="66"/>
    </row>
    <row r="33" spans="1:19" ht="47.25">
      <c r="A33" s="118" t="s">
        <v>72</v>
      </c>
      <c r="B33" s="119" t="s">
        <v>67</v>
      </c>
      <c r="C33" s="120">
        <v>90</v>
      </c>
      <c r="D33" s="117">
        <v>6</v>
      </c>
      <c r="E33" s="122">
        <v>30</v>
      </c>
      <c r="F33" s="121">
        <v>0</v>
      </c>
      <c r="G33" s="64"/>
      <c r="H33" s="65"/>
      <c r="I33" s="65"/>
      <c r="J33" s="65"/>
      <c r="K33" s="111"/>
      <c r="L33" s="112"/>
      <c r="M33" s="113"/>
      <c r="N33" s="114"/>
      <c r="O33" s="115"/>
      <c r="P33" s="116"/>
      <c r="Q33" s="117"/>
      <c r="R33" s="65"/>
      <c r="S33" s="66"/>
    </row>
    <row r="34" spans="1:19" ht="47.25">
      <c r="A34" s="118" t="s">
        <v>73</v>
      </c>
      <c r="B34" s="119" t="s">
        <v>67</v>
      </c>
      <c r="C34" s="120">
        <v>180</v>
      </c>
      <c r="D34" s="117">
        <v>7.5</v>
      </c>
      <c r="E34" s="65">
        <v>55</v>
      </c>
      <c r="F34" s="121">
        <v>1</v>
      </c>
      <c r="G34" s="64"/>
      <c r="H34" s="65"/>
      <c r="I34" s="65"/>
      <c r="J34" s="65"/>
      <c r="K34" s="111"/>
      <c r="L34" s="112"/>
      <c r="M34" s="113"/>
      <c r="N34" s="114"/>
      <c r="O34" s="115"/>
      <c r="P34" s="116"/>
      <c r="Q34" s="117"/>
      <c r="R34" s="65"/>
      <c r="S34" s="66"/>
    </row>
    <row r="35" spans="1:19" ht="15.75">
      <c r="A35" s="123"/>
      <c r="B35" s="124"/>
      <c r="C35" s="120"/>
      <c r="D35" s="117"/>
      <c r="E35" s="65"/>
      <c r="F35" s="121"/>
      <c r="G35" s="64"/>
      <c r="H35" s="65"/>
      <c r="I35" s="65"/>
      <c r="J35" s="65"/>
      <c r="K35" s="111"/>
      <c r="L35" s="112"/>
      <c r="M35" s="113"/>
      <c r="N35" s="114"/>
      <c r="O35" s="115"/>
      <c r="P35" s="116"/>
      <c r="Q35" s="117"/>
      <c r="R35" s="65"/>
      <c r="S35" s="66"/>
    </row>
    <row r="36" spans="1:19" ht="15.75">
      <c r="A36" s="123"/>
      <c r="B36" s="124"/>
      <c r="C36" s="120"/>
      <c r="D36" s="117"/>
      <c r="E36" s="65"/>
      <c r="F36" s="121"/>
      <c r="G36" s="64"/>
      <c r="H36" s="65"/>
      <c r="I36" s="65"/>
      <c r="J36" s="65"/>
      <c r="K36" s="111"/>
      <c r="L36" s="112"/>
      <c r="M36" s="113"/>
      <c r="N36" s="114"/>
      <c r="O36" s="115"/>
      <c r="P36" s="116"/>
      <c r="Q36" s="117"/>
      <c r="R36" s="65"/>
      <c r="S36" s="66"/>
    </row>
    <row r="37" spans="1:19" ht="16.5" thickBot="1">
      <c r="A37" s="125"/>
      <c r="B37" s="126"/>
      <c r="C37" s="127"/>
      <c r="D37" s="128"/>
      <c r="E37" s="31"/>
      <c r="F37" s="129"/>
      <c r="G37" s="30"/>
      <c r="H37" s="31"/>
      <c r="I37" s="31"/>
      <c r="J37" s="31"/>
      <c r="K37" s="130"/>
      <c r="L37" s="131"/>
      <c r="M37" s="132"/>
      <c r="N37" s="133"/>
      <c r="O37" s="134"/>
      <c r="P37" s="135"/>
      <c r="Q37" s="128"/>
      <c r="R37" s="31"/>
      <c r="S37" s="32"/>
    </row>
    <row r="38" spans="1:19" ht="16.5" thickBo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6"/>
    </row>
    <row r="39" spans="1:19" ht="18" customHeight="1" thickBot="1">
      <c r="A39" s="8" t="s">
        <v>74</v>
      </c>
      <c r="B39" s="9"/>
      <c r="C39" s="9"/>
      <c r="D39" s="9"/>
      <c r="E39" s="9"/>
      <c r="F39" s="9"/>
      <c r="G39" s="10"/>
      <c r="H39" s="8" t="s">
        <v>75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1:27" s="3" customFormat="1" ht="19.5" customHeight="1">
      <c r="A40" s="139" t="s">
        <v>76</v>
      </c>
      <c r="B40" s="100" t="s">
        <v>77</v>
      </c>
      <c r="C40" s="100" t="s">
        <v>78</v>
      </c>
      <c r="D40" s="39" t="s">
        <v>79</v>
      </c>
      <c r="E40" s="140"/>
      <c r="F40" s="39" t="s">
        <v>80</v>
      </c>
      <c r="G40" s="141"/>
      <c r="H40" s="142" t="s">
        <v>81</v>
      </c>
      <c r="I40" s="143"/>
      <c r="J40" s="144" t="s">
        <v>82</v>
      </c>
      <c r="K40" s="143"/>
      <c r="L40" s="144" t="s">
        <v>83</v>
      </c>
      <c r="M40" s="143"/>
      <c r="N40" s="144" t="s">
        <v>84</v>
      </c>
      <c r="O40" s="143"/>
      <c r="P40" s="144" t="s">
        <v>85</v>
      </c>
      <c r="Q40" s="143"/>
      <c r="R40" s="145" t="s">
        <v>86</v>
      </c>
      <c r="S40" s="146"/>
      <c r="U40" s="345"/>
      <c r="V40" s="345"/>
      <c r="W40" s="345"/>
      <c r="X40" s="345"/>
      <c r="Y40" s="345"/>
      <c r="Z40" s="345"/>
      <c r="AA40" s="345"/>
    </row>
    <row r="41" spans="1:19" ht="31.5">
      <c r="A41" s="147" t="s">
        <v>87</v>
      </c>
      <c r="B41" s="148" t="s">
        <v>88</v>
      </c>
      <c r="C41" s="65"/>
      <c r="D41" s="54"/>
      <c r="E41" s="149"/>
      <c r="F41" s="150"/>
      <c r="G41" s="151"/>
      <c r="H41" s="152" t="s">
        <v>27</v>
      </c>
      <c r="I41" s="153"/>
      <c r="J41" s="153" t="s">
        <v>89</v>
      </c>
      <c r="K41" s="153"/>
      <c r="L41" s="153">
        <v>1.64</v>
      </c>
      <c r="M41" s="153"/>
      <c r="N41" s="153">
        <v>2.512</v>
      </c>
      <c r="O41" s="153"/>
      <c r="P41" s="153">
        <v>4152</v>
      </c>
      <c r="Q41" s="153"/>
      <c r="R41" s="153"/>
      <c r="S41" s="154"/>
    </row>
    <row r="42" spans="1:19" ht="25.5" customHeight="1" thickBot="1">
      <c r="A42" s="155" t="s">
        <v>90</v>
      </c>
      <c r="B42" s="156">
        <v>1</v>
      </c>
      <c r="C42" s="31">
        <v>2</v>
      </c>
      <c r="D42" s="76">
        <v>2</v>
      </c>
      <c r="E42" s="157"/>
      <c r="F42" s="158">
        <v>1</v>
      </c>
      <c r="G42" s="159"/>
      <c r="H42" s="160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2"/>
    </row>
    <row r="43" spans="2:27" s="163" customFormat="1" ht="47.25" customHeight="1">
      <c r="B43" s="164" t="s">
        <v>91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3"/>
      <c r="S43" s="3"/>
      <c r="U43" s="346"/>
      <c r="V43" s="346"/>
      <c r="W43" s="346"/>
      <c r="X43" s="346"/>
      <c r="Y43" s="346"/>
      <c r="Z43" s="346"/>
      <c r="AA43" s="346"/>
    </row>
    <row r="44" spans="2:27" s="163" customFormat="1" ht="12.75" customHeight="1">
      <c r="B44" s="166" t="s">
        <v>92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  <c r="S44" s="168"/>
      <c r="U44" s="346"/>
      <c r="V44" s="346"/>
      <c r="W44" s="346"/>
      <c r="X44" s="346"/>
      <c r="Y44" s="346"/>
      <c r="Z44" s="346"/>
      <c r="AA44" s="346"/>
    </row>
    <row r="45" spans="2:27" s="163" customFormat="1" ht="15" customHeight="1">
      <c r="B45" s="164" t="s">
        <v>93</v>
      </c>
      <c r="C45" s="165"/>
      <c r="D45" s="165"/>
      <c r="E45" s="165"/>
      <c r="F45" s="165"/>
      <c r="G45" s="165"/>
      <c r="H45" s="165"/>
      <c r="I45" s="164" t="s">
        <v>94</v>
      </c>
      <c r="J45" s="165"/>
      <c r="K45" s="165"/>
      <c r="L45" s="165"/>
      <c r="M45" s="165"/>
      <c r="N45" s="165"/>
      <c r="O45" s="165"/>
      <c r="P45" s="165"/>
      <c r="Q45" s="165"/>
      <c r="R45" s="3"/>
      <c r="S45" s="3"/>
      <c r="U45" s="346"/>
      <c r="V45" s="346"/>
      <c r="W45" s="346"/>
      <c r="X45" s="346"/>
      <c r="Y45" s="346"/>
      <c r="Z45" s="346"/>
      <c r="AA45" s="346"/>
    </row>
    <row r="46" spans="2:19" ht="15.75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2:19" ht="15.75">
      <c r="B47" s="136"/>
      <c r="C47" s="136"/>
      <c r="D47" s="136"/>
      <c r="E47" s="347"/>
      <c r="F47" s="347"/>
      <c r="G47" s="136"/>
      <c r="H47" s="347"/>
      <c r="I47" s="347"/>
      <c r="J47" s="347"/>
      <c r="K47" s="347"/>
      <c r="L47" s="347"/>
      <c r="M47" s="347"/>
      <c r="N47" s="347"/>
      <c r="O47" s="347"/>
      <c r="P47" s="136"/>
      <c r="Q47" s="136"/>
      <c r="R47" s="136"/>
      <c r="S47" s="136"/>
    </row>
    <row r="48" spans="2:19" ht="15.75">
      <c r="B48" s="136"/>
      <c r="C48" s="136"/>
      <c r="D48" s="136"/>
      <c r="E48" s="136"/>
      <c r="F48" s="136"/>
      <c r="G48" s="136"/>
      <c r="H48" s="136"/>
      <c r="I48" s="136"/>
      <c r="J48" s="347"/>
      <c r="K48" s="347"/>
      <c r="L48" s="136"/>
      <c r="M48" s="136"/>
      <c r="N48" s="136"/>
      <c r="O48" s="136"/>
      <c r="P48" s="136"/>
      <c r="Q48" s="136"/>
      <c r="R48" s="136"/>
      <c r="S48" s="136"/>
    </row>
    <row r="49" spans="2:19" ht="15.7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2:19" ht="15.75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spans="2:19" ht="15.75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2:19" ht="15.75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2:19" ht="15.75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2:19" ht="15.75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  <row r="55" spans="2:19" ht="15.75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</row>
    <row r="56" spans="2:19" ht="15.75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</row>
    <row r="57" spans="2:19" ht="15.75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</row>
    <row r="58" spans="2:19" ht="15.75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2:19" ht="15.75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</row>
    <row r="60" spans="2:19" ht="15.75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</row>
    <row r="61" spans="2:19" ht="15.75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2:19" ht="15.75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2:19" ht="15.75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2:19" ht="15.75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</row>
    <row r="65" spans="2:19" ht="15.75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</row>
    <row r="66" spans="2:19" ht="15.75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2:19" ht="15.75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spans="2:19" ht="15.7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</row>
    <row r="69" spans="2:19" ht="15.75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</row>
    <row r="70" spans="2:19" ht="15.75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</row>
    <row r="71" spans="2:19" ht="15.75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</row>
    <row r="72" spans="2:19" ht="15.75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spans="2:19" ht="15.75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spans="2:19" ht="15.75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spans="2:19" ht="15.75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2:19" ht="15.75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</row>
    <row r="77" spans="2:19" ht="15.75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</row>
    <row r="78" spans="2:19" ht="15.75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</row>
    <row r="79" spans="2:19" ht="15.75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</row>
    <row r="80" spans="2:19" ht="15.75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  <row r="81" spans="2:19" ht="15.75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</row>
    <row r="82" spans="2:19" ht="15.75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</row>
    <row r="83" spans="2:19" ht="15.75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</row>
    <row r="84" spans="2:19" ht="15.75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</row>
    <row r="85" spans="2:19" ht="15.75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</row>
    <row r="86" spans="2:19" ht="15.75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</row>
    <row r="87" spans="2:19" ht="15.75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</row>
    <row r="88" spans="2:19" ht="15.75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</row>
    <row r="89" spans="2:19" ht="15.75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</row>
    <row r="90" spans="2:19" ht="15.75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</row>
    <row r="91" spans="2:19" ht="15.75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</row>
    <row r="92" spans="2:19" ht="15.75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</row>
    <row r="93" spans="2:19" ht="15.75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</row>
    <row r="94" spans="2:19" ht="15.75"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</row>
    <row r="95" spans="2:19" ht="15.75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</row>
    <row r="96" spans="2:19" ht="15.75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</row>
    <row r="97" spans="2:19" ht="15.75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</row>
    <row r="98" spans="2:19" ht="15.75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</row>
    <row r="99" spans="2:19" ht="15.75"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</row>
    <row r="100" spans="2:19" ht="15.75"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</row>
    <row r="101" spans="2:19" ht="15.75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</row>
    <row r="102" spans="2:19" ht="15.75"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</row>
    <row r="103" spans="2:19" ht="15.75"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15.75"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</row>
    <row r="105" spans="2:19" ht="15.75"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</row>
    <row r="106" spans="2:19" ht="15.75"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</row>
    <row r="107" spans="2:19" ht="15.75"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</row>
    <row r="108" spans="2:19" ht="15.75"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</row>
    <row r="109" spans="2:19" ht="15.75"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</row>
    <row r="110" spans="2:19" ht="15.75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</row>
    <row r="111" spans="2:19" ht="15.7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spans="2:19" ht="15.75"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2:19" ht="15.75"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spans="2:19" ht="15.75"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2:19" ht="15.75"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2:19" ht="15.75"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spans="2:19" ht="15.75"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2:19" ht="15.75"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</row>
    <row r="119" spans="2:19" ht="15.75"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</row>
    <row r="120" spans="2:19" ht="15.75"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</row>
    <row r="121" spans="2:19" ht="15.75"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</row>
    <row r="122" spans="2:19" ht="15.75"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</row>
    <row r="123" spans="2:19" ht="15.75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</row>
    <row r="124" spans="2:19" ht="15.75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</row>
    <row r="125" spans="2:19" ht="15.75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</row>
    <row r="126" spans="2:19" ht="15.75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</row>
    <row r="127" spans="2:19" ht="15.7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</row>
    <row r="128" spans="2:19" ht="15.7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</row>
    <row r="129" spans="2:19" ht="15.7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 ht="15.7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 ht="15.7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 ht="15.7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 ht="15.7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 ht="15.7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 ht="15.7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 ht="15.7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 ht="15.75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 ht="15.75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 ht="15.75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 ht="15.75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 ht="15.75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 ht="15.75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 ht="15.7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 ht="15.75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 ht="15.75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 ht="15.75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 ht="15.7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 ht="15.75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 ht="15.7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 ht="15.7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 ht="15.7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 ht="15.75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spans="2:19" ht="15.75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  <row r="154" spans="2:19" ht="15.75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</row>
    <row r="155" spans="2:19" ht="15.7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</row>
    <row r="156" spans="2:19" ht="15.75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</row>
    <row r="157" spans="2:19" ht="15.75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</row>
    <row r="158" spans="2:19" ht="15.75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</row>
    <row r="159" spans="2:19" ht="15.75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</row>
    <row r="160" spans="2:19" ht="15.7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</row>
    <row r="161" spans="2:19" ht="15.7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</row>
    <row r="162" spans="2:19" ht="15.75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</row>
    <row r="163" spans="2:19" ht="15.75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</row>
    <row r="164" spans="2:19" ht="15.75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</row>
    <row r="165" spans="2:19" ht="15.7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</row>
    <row r="166" spans="2:19" ht="15.75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</row>
    <row r="167" spans="2:19" ht="15.75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</row>
    <row r="168" spans="2:19" ht="15.75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</row>
    <row r="169" spans="2:19" ht="15.75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</row>
    <row r="170" spans="2:19" ht="15.7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spans="2:19" ht="15.75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</row>
    <row r="172" spans="2:19" ht="15.75"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</row>
    <row r="173" spans="2:19" ht="15.75"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 ht="15.75"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</row>
    <row r="175" spans="2:19" ht="15.75"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</row>
    <row r="176" spans="2:19" ht="15.75"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</row>
    <row r="177" spans="2:19" ht="15.75"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</row>
    <row r="178" spans="2:19" ht="15.75"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2:19" ht="15.75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</row>
    <row r="180" spans="2:19" ht="15.75"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</row>
    <row r="181" spans="2:19" ht="15.75"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</row>
    <row r="182" spans="2:19" ht="15.75"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</row>
    <row r="183" spans="2:19" ht="15.75"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</row>
    <row r="184" spans="2:19" ht="15.75"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</row>
    <row r="185" spans="2:19" ht="15.75"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</row>
    <row r="186" spans="2:19" ht="15.75"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2:19" ht="15.75"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</row>
    <row r="188" spans="2:19" ht="15.75"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</row>
    <row r="189" spans="2:19" ht="15.75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</row>
    <row r="190" spans="2:19" ht="15.75"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</row>
    <row r="191" spans="2:19" ht="15.75"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</row>
    <row r="192" spans="2:19" ht="15.75"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spans="2:19" ht="15.75"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</row>
    <row r="194" spans="2:19" ht="15.75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</row>
    <row r="195" spans="2:19" ht="15.75"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</row>
    <row r="196" spans="2:19" ht="15.75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</row>
    <row r="197" spans="2:19" ht="15.75"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</row>
    <row r="198" spans="2:19" ht="15.7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2:19" ht="15.75"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2:19" ht="15.75"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</row>
    <row r="201" spans="2:19" ht="15.75"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2:19" ht="15.7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</row>
    <row r="203" spans="2:19" ht="15.75"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</row>
    <row r="204" spans="2:19" ht="15.75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</row>
    <row r="205" spans="2:19" ht="15.75"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</row>
    <row r="206" spans="2:19" ht="15.75"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</row>
    <row r="207" spans="2:19" ht="15.75"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</row>
    <row r="208" spans="2:19" ht="15.75"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</row>
    <row r="209" spans="2:19" ht="15.75"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</row>
    <row r="210" spans="2:19" ht="15.75"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spans="2:19" ht="15.75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</row>
    <row r="212" spans="2:19" ht="15.75"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</row>
    <row r="213" spans="2:19" ht="15.75"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</row>
    <row r="214" spans="2:19" ht="15.75"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</row>
    <row r="215" spans="2:19" ht="15.75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</row>
    <row r="216" spans="2:19" ht="15.75"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</row>
    <row r="217" spans="2:19" ht="15.75"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</row>
    <row r="218" spans="2:19" ht="15.75"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</row>
    <row r="219" spans="2:19" ht="15.75"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</row>
    <row r="220" spans="2:19" ht="15.75"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</row>
    <row r="221" spans="2:19" ht="15.75"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</row>
    <row r="222" spans="2:19" ht="15.75"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</row>
    <row r="223" spans="2:19" ht="15.75"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</row>
    <row r="224" spans="2:19" ht="15.75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</row>
    <row r="225" spans="2:19" ht="15.75"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</row>
    <row r="226" spans="2:19" ht="15.75"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</row>
    <row r="227" spans="2:19" ht="15.75"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</row>
    <row r="228" spans="2:19" ht="15.75"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</row>
    <row r="229" spans="2:19" ht="15.75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</row>
    <row r="230" spans="2:19" ht="15.75"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</row>
    <row r="231" spans="2:19" ht="15.75"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</row>
    <row r="232" spans="2:19" ht="15.75"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spans="2:19" ht="15.75"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</row>
    <row r="234" spans="2:19" ht="15.75"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</row>
    <row r="235" spans="2:19" ht="15.75"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</row>
    <row r="236" spans="2:19" ht="15.75"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</row>
    <row r="237" spans="2:19" ht="15.75"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</row>
    <row r="238" spans="2:19" ht="15.75"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2:19" ht="15.75"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</row>
    <row r="240" spans="2:19" ht="15.75"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</row>
    <row r="241" spans="2:19" ht="15.75"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</row>
    <row r="242" spans="2:19" ht="15.75"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</row>
    <row r="243" spans="2:19" ht="15.75"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spans="2:19" ht="15.75"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</row>
    <row r="245" spans="2:19" ht="15.75"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</row>
    <row r="246" spans="2:19" ht="15.75"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</row>
    <row r="247" spans="2:19" ht="15.75"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</row>
    <row r="248" spans="2:19" ht="15.75"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</row>
    <row r="249" spans="2:19" ht="15.75"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</row>
    <row r="250" spans="2:19" ht="15.75"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spans="2:19" ht="15.75"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</row>
    <row r="252" spans="2:19" ht="15.75"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</row>
    <row r="253" spans="2:19" ht="15.75"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</row>
    <row r="254" spans="2:19" ht="15.75"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</row>
    <row r="255" spans="2:19" ht="15.75"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</row>
    <row r="256" spans="2:19" ht="15.75"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</row>
    <row r="257" spans="2:19" ht="15.75"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</row>
    <row r="258" spans="2:19" ht="15.75"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</row>
    <row r="259" spans="2:19" ht="15.75"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</row>
    <row r="260" spans="2:19" ht="15.75"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</row>
    <row r="261" spans="2:19" ht="15.75"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</row>
    <row r="262" spans="2:19" ht="15.75"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</row>
    <row r="263" spans="2:19" ht="15.75"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</row>
    <row r="264" spans="2:19" ht="15.75"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</row>
    <row r="265" spans="2:19" ht="15.75"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</row>
    <row r="266" spans="2:19" ht="15.75"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</row>
    <row r="267" spans="2:19" ht="15.75"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</row>
    <row r="268" spans="2:19" ht="15.75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</row>
    <row r="269" spans="2:19" ht="15.75"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</row>
    <row r="270" spans="2:19" ht="15.75"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</row>
    <row r="271" spans="2:19" ht="15.75"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</row>
    <row r="272" spans="2:19" ht="15.75"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</row>
    <row r="273" spans="2:19" ht="15.75"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</row>
    <row r="274" spans="2:19" ht="15.75"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</row>
    <row r="275" spans="2:19" ht="15.75"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</row>
    <row r="276" spans="2:19" ht="15.75"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</row>
    <row r="277" spans="2:19" ht="15.75"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</row>
    <row r="278" spans="2:19" ht="15.75"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</row>
    <row r="279" spans="2:19" ht="15.75"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</row>
    <row r="280" spans="2:17" ht="15.75"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</row>
    <row r="281" spans="2:17" ht="15.75"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</row>
    <row r="282" spans="2:17" ht="15.75"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</row>
    <row r="283" spans="2:17" ht="15.75"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</row>
    <row r="284" spans="2:17" ht="15.75"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</row>
    <row r="285" spans="2:17" ht="15.75"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</row>
    <row r="286" spans="2:17" ht="15.75"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</row>
    <row r="287" spans="2:17" ht="15.75"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</row>
    <row r="288" spans="2:17" ht="15.75"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</row>
    <row r="289" spans="2:17" ht="15.75"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</row>
    <row r="290" spans="2:17" ht="15.75"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</row>
    <row r="291" spans="2:17" ht="15.75"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</row>
    <row r="292" spans="2:17" ht="15.75"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</row>
    <row r="293" spans="2:17" ht="15.75"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</row>
    <row r="294" spans="2:17" ht="15.75"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</row>
    <row r="295" spans="2:17" ht="15.75"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</row>
    <row r="296" spans="2:17" ht="15.75"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</row>
    <row r="297" spans="2:17" ht="15.75"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</row>
    <row r="298" spans="2:17" ht="15.75"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</row>
    <row r="299" spans="2:17" ht="15.75"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</row>
    <row r="300" spans="2:17" ht="15.75"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</row>
    <row r="301" spans="2:17" ht="15.75"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</row>
    <row r="302" spans="2:17" ht="15.75"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</row>
    <row r="303" spans="2:17" ht="15.75"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</row>
    <row r="304" spans="2:17" ht="15.75"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2:17" ht="15.75"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2:17" ht="15.75"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2:17" ht="15.75"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2:17" ht="15.75"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2:17" ht="15.75"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</row>
    <row r="310" spans="2:17" ht="15.75"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</row>
    <row r="311" spans="2:17" ht="15.75"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</row>
    <row r="312" spans="2:17" ht="15.75"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</row>
    <row r="313" spans="2:17" ht="15.75"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</row>
    <row r="314" spans="2:17" ht="15.75"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</row>
    <row r="315" spans="2:17" ht="15.75"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</row>
    <row r="316" spans="2:17" ht="15.75"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</row>
    <row r="317" spans="2:17" ht="15.75"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</row>
    <row r="318" spans="2:17" ht="15.75"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</row>
    <row r="319" spans="2:17" ht="15.75"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</row>
    <row r="320" spans="2:17" ht="15.75"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</row>
    <row r="321" spans="2:17" ht="15.75"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</row>
    <row r="322" spans="2:17" ht="15.75"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</row>
    <row r="323" spans="2:17" ht="15.75"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</row>
    <row r="324" spans="2:17" ht="15.75"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</row>
    <row r="325" spans="2:17" ht="15.75"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</row>
    <row r="326" spans="2:17" ht="15.75"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</row>
    <row r="327" spans="2:17" ht="15.75"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</row>
    <row r="328" spans="2:17" ht="15.75"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</row>
    <row r="329" spans="2:17" ht="15.75"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</row>
    <row r="330" spans="2:17" ht="15.75"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</row>
    <row r="331" spans="2:17" ht="15.75"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</row>
    <row r="332" spans="2:17" ht="15.75"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</row>
    <row r="333" spans="2:17" ht="15.75"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2:17" ht="15.75"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</row>
    <row r="335" spans="2:17" ht="15.75"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</row>
    <row r="336" spans="2:17" ht="15.75"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</row>
    <row r="337" spans="2:17" ht="15.75"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</row>
    <row r="338" spans="2:17" ht="15.75"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</row>
    <row r="339" spans="2:17" ht="15.75"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</row>
    <row r="340" spans="2:17" ht="15.75"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</row>
    <row r="341" spans="2:17" ht="15.75"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</row>
    <row r="342" spans="2:17" ht="15.75"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</row>
    <row r="343" spans="2:17" ht="15.75"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</row>
    <row r="344" spans="2:17" ht="15.75"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</row>
    <row r="345" spans="2:17" ht="15.75"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</row>
    <row r="346" spans="2:17" ht="15.75"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</row>
    <row r="347" spans="2:17" ht="15.75"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</row>
    <row r="348" spans="2:17" ht="15.75"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</row>
    <row r="349" spans="2:17" ht="15.75"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</row>
    <row r="350" spans="2:17" ht="15.75"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</row>
    <row r="351" spans="2:17" ht="15.75"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</row>
    <row r="352" spans="2:17" ht="15.75"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</row>
    <row r="353" spans="2:17" ht="15.75"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</row>
    <row r="354" spans="2:17" ht="15.75"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</row>
    <row r="355" spans="2:17" ht="15.75"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</row>
    <row r="356" spans="2:17" ht="15.75"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</row>
    <row r="357" spans="2:17" ht="15.75"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</row>
    <row r="358" spans="2:17" ht="15.75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</row>
    <row r="359" spans="2:17" ht="15.75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</row>
    <row r="360" spans="2:17" ht="15.75"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</row>
    <row r="361" spans="2:17" ht="15.75"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</row>
    <row r="362" spans="2:17" ht="15.75"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</row>
    <row r="363" spans="2:17" ht="15.75"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</row>
    <row r="364" spans="2:17" ht="15.75"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</row>
    <row r="365" spans="2:17" ht="15.75"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2:17" ht="15.75"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</row>
    <row r="367" spans="2:17" ht="15.75"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</row>
    <row r="368" spans="2:17" ht="15.75"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</row>
    <row r="369" spans="2:17" ht="15.75"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</row>
    <row r="370" spans="2:17" ht="15.75"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</row>
    <row r="371" spans="2:17" ht="15.75"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</row>
    <row r="372" spans="2:17" ht="15.75"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</row>
  </sheetData>
  <mergeCells count="119">
    <mergeCell ref="E47:F47"/>
    <mergeCell ref="H47:I47"/>
    <mergeCell ref="J47:O47"/>
    <mergeCell ref="J48:K48"/>
    <mergeCell ref="L41:M42"/>
    <mergeCell ref="N41:O42"/>
    <mergeCell ref="P41:Q42"/>
    <mergeCell ref="R41:S42"/>
    <mergeCell ref="D41:E41"/>
    <mergeCell ref="F41:G41"/>
    <mergeCell ref="H41:I42"/>
    <mergeCell ref="J41:K42"/>
    <mergeCell ref="D42:E42"/>
    <mergeCell ref="F42:G42"/>
    <mergeCell ref="L40:M40"/>
    <mergeCell ref="N40:O40"/>
    <mergeCell ref="P40:Q40"/>
    <mergeCell ref="R40:S40"/>
    <mergeCell ref="D40:E40"/>
    <mergeCell ref="F40:G40"/>
    <mergeCell ref="H40:I40"/>
    <mergeCell ref="J40:K40"/>
    <mergeCell ref="M37:N37"/>
    <mergeCell ref="O37:P37"/>
    <mergeCell ref="B38:Q38"/>
    <mergeCell ref="A39:G39"/>
    <mergeCell ref="H39:S39"/>
    <mergeCell ref="M35:N35"/>
    <mergeCell ref="O35:P35"/>
    <mergeCell ref="M36:N36"/>
    <mergeCell ref="O36:P36"/>
    <mergeCell ref="M33:N33"/>
    <mergeCell ref="O33:P33"/>
    <mergeCell ref="M34:N34"/>
    <mergeCell ref="O34:P34"/>
    <mergeCell ref="M31:N31"/>
    <mergeCell ref="O31:P31"/>
    <mergeCell ref="M32:N32"/>
    <mergeCell ref="O32:P32"/>
    <mergeCell ref="M29:N29"/>
    <mergeCell ref="O29:P29"/>
    <mergeCell ref="M30:N30"/>
    <mergeCell ref="O30:P30"/>
    <mergeCell ref="M27:N27"/>
    <mergeCell ref="O27:P27"/>
    <mergeCell ref="M28:N28"/>
    <mergeCell ref="O28:P28"/>
    <mergeCell ref="M25:N25"/>
    <mergeCell ref="O25:P25"/>
    <mergeCell ref="M26:N26"/>
    <mergeCell ref="O26:P26"/>
    <mergeCell ref="M23:N23"/>
    <mergeCell ref="O23:P23"/>
    <mergeCell ref="M24:N24"/>
    <mergeCell ref="O24:P24"/>
    <mergeCell ref="R20:R21"/>
    <mergeCell ref="S20:S21"/>
    <mergeCell ref="M22:N22"/>
    <mergeCell ref="O22:P22"/>
    <mergeCell ref="L20:L21"/>
    <mergeCell ref="M20:N21"/>
    <mergeCell ref="O20:P21"/>
    <mergeCell ref="Q20:Q21"/>
    <mergeCell ref="G20:G21"/>
    <mergeCell ref="I20:I21"/>
    <mergeCell ref="J20:J21"/>
    <mergeCell ref="K20:K21"/>
    <mergeCell ref="A20:A21"/>
    <mergeCell ref="C20:C21"/>
    <mergeCell ref="D20:D21"/>
    <mergeCell ref="E20:E21"/>
    <mergeCell ref="A18:Q18"/>
    <mergeCell ref="A19:F19"/>
    <mergeCell ref="G19:L19"/>
    <mergeCell ref="M19:S19"/>
    <mergeCell ref="A16:B16"/>
    <mergeCell ref="C16:D16"/>
    <mergeCell ref="M16:N16"/>
    <mergeCell ref="A17:B17"/>
    <mergeCell ref="C17:D17"/>
    <mergeCell ref="M17:N17"/>
    <mergeCell ref="A14:B14"/>
    <mergeCell ref="C14:D14"/>
    <mergeCell ref="M14:N14"/>
    <mergeCell ref="A15:B15"/>
    <mergeCell ref="C15:D15"/>
    <mergeCell ref="M15:N15"/>
    <mergeCell ref="A12:B12"/>
    <mergeCell ref="C12:D12"/>
    <mergeCell ref="M12:N12"/>
    <mergeCell ref="A13:B13"/>
    <mergeCell ref="C13:D13"/>
    <mergeCell ref="M13:N13"/>
    <mergeCell ref="R9:R10"/>
    <mergeCell ref="S9:S10"/>
    <mergeCell ref="C10:D10"/>
    <mergeCell ref="A11:B11"/>
    <mergeCell ref="C11:D11"/>
    <mergeCell ref="M11:N11"/>
    <mergeCell ref="M9:N10"/>
    <mergeCell ref="O9:O10"/>
    <mergeCell ref="P9:P10"/>
    <mergeCell ref="Q9:Q10"/>
    <mergeCell ref="G9:G10"/>
    <mergeCell ref="H9:H10"/>
    <mergeCell ref="I9:K9"/>
    <mergeCell ref="L9:L10"/>
    <mergeCell ref="A9:B10"/>
    <mergeCell ref="C9:D9"/>
    <mergeCell ref="E9:E10"/>
    <mergeCell ref="F9:F10"/>
    <mergeCell ref="A6:S6"/>
    <mergeCell ref="A7:S7"/>
    <mergeCell ref="A8:N8"/>
    <mergeCell ref="O8:S8"/>
    <mergeCell ref="P1:S1"/>
    <mergeCell ref="A3:Q3"/>
    <mergeCell ref="A4:S4"/>
    <mergeCell ref="A5:S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46">
      <selection activeCell="G51" sqref="G51"/>
    </sheetView>
  </sheetViews>
  <sheetFormatPr defaultColWidth="11.375" defaultRowHeight="12.75"/>
  <cols>
    <col min="1" max="1" width="32.25390625" style="349" customWidth="1"/>
    <col min="2" max="2" width="22.125" style="349" customWidth="1"/>
    <col min="3" max="6" width="13.875" style="349" customWidth="1"/>
    <col min="7" max="16384" width="11.375" style="349" customWidth="1"/>
  </cols>
  <sheetData>
    <row r="1" spans="1:12" ht="16.5" thickTop="1">
      <c r="A1" s="169" t="s">
        <v>95</v>
      </c>
      <c r="B1" s="170"/>
      <c r="C1" s="170"/>
      <c r="D1" s="170"/>
      <c r="E1" s="170"/>
      <c r="F1" s="171"/>
      <c r="G1" s="348"/>
      <c r="H1" s="348"/>
      <c r="I1" s="348"/>
      <c r="J1" s="348"/>
      <c r="K1" s="348"/>
      <c r="L1" s="348"/>
    </row>
    <row r="2" spans="1:12" ht="19.5" thickBot="1">
      <c r="A2" s="172" t="s">
        <v>96</v>
      </c>
      <c r="B2" s="173"/>
      <c r="C2" s="173"/>
      <c r="D2" s="173"/>
      <c r="E2" s="173"/>
      <c r="F2" s="174"/>
      <c r="G2" s="348"/>
      <c r="H2" s="348"/>
      <c r="I2" s="348"/>
      <c r="J2" s="348"/>
      <c r="K2" s="348"/>
      <c r="L2" s="348"/>
    </row>
    <row r="3" spans="1:12" ht="29.25" customHeight="1" thickBot="1">
      <c r="A3" s="175" t="s">
        <v>97</v>
      </c>
      <c r="B3" s="176"/>
      <c r="C3" s="176"/>
      <c r="D3" s="176"/>
      <c r="E3" s="176"/>
      <c r="F3" s="177"/>
      <c r="G3" s="348"/>
      <c r="H3" s="348"/>
      <c r="I3" s="348"/>
      <c r="J3" s="348"/>
      <c r="K3" s="348"/>
      <c r="L3" s="348"/>
    </row>
    <row r="4" spans="1:12" ht="19.5" thickBot="1">
      <c r="A4" s="172" t="s">
        <v>98</v>
      </c>
      <c r="B4" s="173"/>
      <c r="C4" s="173"/>
      <c r="D4" s="173"/>
      <c r="E4" s="173"/>
      <c r="F4" s="174"/>
      <c r="G4" s="348"/>
      <c r="H4" s="348"/>
      <c r="I4" s="348"/>
      <c r="J4" s="348"/>
      <c r="K4" s="348"/>
      <c r="L4" s="348"/>
    </row>
    <row r="5" spans="1:12" ht="19.5" customHeight="1" thickBot="1">
      <c r="A5" s="175" t="s">
        <v>99</v>
      </c>
      <c r="B5" s="176"/>
      <c r="C5" s="176"/>
      <c r="D5" s="176"/>
      <c r="E5" s="176"/>
      <c r="F5" s="177"/>
      <c r="G5" s="348"/>
      <c r="H5" s="348"/>
      <c r="I5" s="348"/>
      <c r="J5" s="348"/>
      <c r="K5" s="348"/>
      <c r="L5" s="348"/>
    </row>
    <row r="6" spans="1:12" ht="19.5" thickBot="1">
      <c r="A6" s="172" t="s">
        <v>100</v>
      </c>
      <c r="B6" s="173"/>
      <c r="C6" s="173"/>
      <c r="D6" s="173"/>
      <c r="E6" s="173"/>
      <c r="F6" s="174"/>
      <c r="G6" s="348"/>
      <c r="H6" s="348"/>
      <c r="I6" s="348"/>
      <c r="J6" s="348"/>
      <c r="K6" s="348"/>
      <c r="L6" s="348"/>
    </row>
    <row r="7" spans="1:12" ht="16.5" customHeight="1" thickBot="1">
      <c r="A7" s="178" t="s">
        <v>101</v>
      </c>
      <c r="B7" s="179">
        <v>357500</v>
      </c>
      <c r="C7" s="180"/>
      <c r="D7" s="180"/>
      <c r="E7" s="180"/>
      <c r="F7" s="181"/>
      <c r="G7" s="348"/>
      <c r="H7" s="348"/>
      <c r="I7" s="348"/>
      <c r="J7" s="348"/>
      <c r="K7" s="348"/>
      <c r="L7" s="348"/>
    </row>
    <row r="8" spans="1:12" ht="16.5" customHeight="1" thickBot="1">
      <c r="A8" s="178" t="s">
        <v>102</v>
      </c>
      <c r="B8" s="182" t="s">
        <v>103</v>
      </c>
      <c r="C8" s="183"/>
      <c r="D8" s="183"/>
      <c r="E8" s="183"/>
      <c r="F8" s="184"/>
      <c r="G8" s="348"/>
      <c r="H8" s="348"/>
      <c r="I8" s="348"/>
      <c r="J8" s="348"/>
      <c r="K8" s="348"/>
      <c r="L8" s="348"/>
    </row>
    <row r="9" spans="1:12" ht="16.5" customHeight="1" thickBot="1">
      <c r="A9" s="178" t="s">
        <v>104</v>
      </c>
      <c r="B9" s="182" t="s">
        <v>105</v>
      </c>
      <c r="C9" s="183"/>
      <c r="D9" s="183"/>
      <c r="E9" s="183"/>
      <c r="F9" s="184"/>
      <c r="G9" s="348"/>
      <c r="H9" s="348"/>
      <c r="I9" s="348"/>
      <c r="J9" s="348"/>
      <c r="K9" s="348"/>
      <c r="L9" s="348"/>
    </row>
    <row r="10" spans="1:12" ht="16.5" customHeight="1" thickBot="1">
      <c r="A10" s="178" t="s">
        <v>106</v>
      </c>
      <c r="B10" s="185" t="s">
        <v>107</v>
      </c>
      <c r="C10" s="186"/>
      <c r="D10" s="186"/>
      <c r="E10" s="186"/>
      <c r="F10" s="187"/>
      <c r="G10" s="348"/>
      <c r="H10" s="348"/>
      <c r="I10" s="348"/>
      <c r="J10" s="348"/>
      <c r="K10" s="348"/>
      <c r="L10" s="348"/>
    </row>
    <row r="11" spans="1:12" ht="19.5" thickBot="1">
      <c r="A11" s="172" t="s">
        <v>108</v>
      </c>
      <c r="B11" s="173"/>
      <c r="C11" s="173"/>
      <c r="D11" s="173"/>
      <c r="E11" s="173"/>
      <c r="F11" s="174"/>
      <c r="G11" s="348"/>
      <c r="H11" s="348"/>
      <c r="I11" s="348"/>
      <c r="J11" s="348"/>
      <c r="K11" s="348"/>
      <c r="L11" s="348"/>
    </row>
    <row r="12" spans="1:12" ht="19.5" customHeight="1" thickBot="1">
      <c r="A12" s="178" t="s">
        <v>109</v>
      </c>
      <c r="B12" s="179" t="s">
        <v>110</v>
      </c>
      <c r="C12" s="180"/>
      <c r="D12" s="180"/>
      <c r="E12" s="180"/>
      <c r="F12" s="181"/>
      <c r="G12" s="348"/>
      <c r="H12" s="348"/>
      <c r="I12" s="348"/>
      <c r="J12" s="348"/>
      <c r="K12" s="348"/>
      <c r="L12" s="348"/>
    </row>
    <row r="13" spans="1:12" ht="21" customHeight="1" thickBot="1">
      <c r="A13" s="178" t="s">
        <v>111</v>
      </c>
      <c r="B13" s="182" t="s">
        <v>112</v>
      </c>
      <c r="C13" s="183"/>
      <c r="D13" s="183"/>
      <c r="E13" s="183"/>
      <c r="F13" s="184"/>
      <c r="G13" s="348"/>
      <c r="H13" s="348"/>
      <c r="I13" s="348"/>
      <c r="J13" s="348"/>
      <c r="K13" s="348"/>
      <c r="L13" s="348"/>
    </row>
    <row r="14" spans="1:12" ht="17.25" customHeight="1" thickBot="1">
      <c r="A14" s="188" t="s">
        <v>113</v>
      </c>
      <c r="B14" s="182" t="s">
        <v>114</v>
      </c>
      <c r="C14" s="183"/>
      <c r="D14" s="183"/>
      <c r="E14" s="183"/>
      <c r="F14" s="184"/>
      <c r="G14" s="348"/>
      <c r="H14" s="348"/>
      <c r="I14" s="348"/>
      <c r="J14" s="348"/>
      <c r="K14" s="348"/>
      <c r="L14" s="348"/>
    </row>
    <row r="15" spans="1:12" ht="17.25" customHeight="1" thickBot="1">
      <c r="A15" s="189" t="s">
        <v>115</v>
      </c>
      <c r="B15" s="182" t="s">
        <v>114</v>
      </c>
      <c r="C15" s="183"/>
      <c r="D15" s="183"/>
      <c r="E15" s="183"/>
      <c r="F15" s="184"/>
      <c r="G15" s="348"/>
      <c r="H15" s="348"/>
      <c r="I15" s="348"/>
      <c r="J15" s="348"/>
      <c r="K15" s="348"/>
      <c r="L15" s="348"/>
    </row>
    <row r="16" spans="1:12" ht="39" customHeight="1" thickBot="1">
      <c r="A16" s="190" t="s">
        <v>116</v>
      </c>
      <c r="B16" s="179" t="s">
        <v>110</v>
      </c>
      <c r="C16" s="180"/>
      <c r="D16" s="180"/>
      <c r="E16" s="180"/>
      <c r="F16" s="181"/>
      <c r="G16" s="348"/>
      <c r="H16" s="348"/>
      <c r="I16" s="348"/>
      <c r="J16" s="348"/>
      <c r="K16" s="348"/>
      <c r="L16" s="348"/>
    </row>
    <row r="17" spans="1:12" ht="17.25" customHeight="1" thickBot="1">
      <c r="A17" s="191" t="s">
        <v>117</v>
      </c>
      <c r="B17" s="182" t="s">
        <v>112</v>
      </c>
      <c r="C17" s="183"/>
      <c r="D17" s="183"/>
      <c r="E17" s="183"/>
      <c r="F17" s="184"/>
      <c r="G17" s="348"/>
      <c r="H17" s="348"/>
      <c r="I17" s="348"/>
      <c r="J17" s="348"/>
      <c r="K17" s="348"/>
      <c r="L17" s="348"/>
    </row>
    <row r="18" spans="1:12" ht="17.25" customHeight="1" thickBot="1">
      <c r="A18" s="191" t="s">
        <v>118</v>
      </c>
      <c r="B18" s="182" t="s">
        <v>114</v>
      </c>
      <c r="C18" s="183"/>
      <c r="D18" s="183"/>
      <c r="E18" s="183"/>
      <c r="F18" s="184"/>
      <c r="G18" s="348"/>
      <c r="H18" s="348"/>
      <c r="I18" s="348"/>
      <c r="J18" s="348"/>
      <c r="K18" s="348"/>
      <c r="L18" s="348"/>
    </row>
    <row r="19" spans="1:12" ht="38.25" thickBot="1">
      <c r="A19" s="192" t="s">
        <v>119</v>
      </c>
      <c r="B19" s="182" t="s">
        <v>114</v>
      </c>
      <c r="C19" s="183"/>
      <c r="D19" s="183"/>
      <c r="E19" s="183"/>
      <c r="F19" s="184"/>
      <c r="G19" s="348"/>
      <c r="H19" s="348"/>
      <c r="I19" s="348"/>
      <c r="J19" s="348"/>
      <c r="K19" s="348"/>
      <c r="L19" s="348"/>
    </row>
    <row r="20" spans="1:12" ht="16.5" customHeight="1">
      <c r="A20" s="193" t="s">
        <v>120</v>
      </c>
      <c r="B20" s="194"/>
      <c r="C20" s="194"/>
      <c r="D20" s="194"/>
      <c r="E20" s="194"/>
      <c r="F20" s="195"/>
      <c r="G20" s="348"/>
      <c r="H20" s="348"/>
      <c r="I20" s="348"/>
      <c r="J20" s="348"/>
      <c r="K20" s="348"/>
      <c r="L20" s="348"/>
    </row>
    <row r="21" spans="1:12" ht="16.5" customHeight="1" thickBot="1">
      <c r="A21" s="191" t="s">
        <v>121</v>
      </c>
      <c r="B21" s="196"/>
      <c r="C21" s="196"/>
      <c r="D21" s="196"/>
      <c r="E21" s="196"/>
      <c r="F21" s="197"/>
      <c r="G21" s="348"/>
      <c r="H21" s="348"/>
      <c r="I21" s="348"/>
      <c r="J21" s="348"/>
      <c r="K21" s="348"/>
      <c r="L21" s="348"/>
    </row>
    <row r="22" spans="1:12" ht="16.5" customHeight="1" thickBot="1">
      <c r="A22" s="198" t="s">
        <v>122</v>
      </c>
      <c r="B22" s="199" t="s">
        <v>123</v>
      </c>
      <c r="C22" s="200"/>
      <c r="D22" s="200"/>
      <c r="E22" s="200"/>
      <c r="F22" s="201"/>
      <c r="G22" s="348"/>
      <c r="H22" s="348"/>
      <c r="I22" s="348"/>
      <c r="J22" s="348"/>
      <c r="K22" s="348"/>
      <c r="L22" s="348"/>
    </row>
    <row r="23" spans="1:12" ht="16.5" customHeight="1" thickBot="1">
      <c r="A23" s="198" t="s">
        <v>124</v>
      </c>
      <c r="B23" s="199" t="s">
        <v>125</v>
      </c>
      <c r="C23" s="200"/>
      <c r="D23" s="200"/>
      <c r="E23" s="200"/>
      <c r="F23" s="201"/>
      <c r="G23" s="348"/>
      <c r="H23" s="348"/>
      <c r="I23" s="348"/>
      <c r="J23" s="348"/>
      <c r="K23" s="348"/>
      <c r="L23" s="348"/>
    </row>
    <row r="24" spans="1:12" ht="16.5" customHeight="1" thickBot="1">
      <c r="A24" s="198" t="s">
        <v>126</v>
      </c>
      <c r="B24" s="199" t="s">
        <v>127</v>
      </c>
      <c r="C24" s="200"/>
      <c r="D24" s="200"/>
      <c r="E24" s="200"/>
      <c r="F24" s="201"/>
      <c r="G24" s="348"/>
      <c r="H24" s="348"/>
      <c r="I24" s="348"/>
      <c r="J24" s="348"/>
      <c r="K24" s="348"/>
      <c r="L24" s="348"/>
    </row>
    <row r="25" spans="1:12" ht="16.5" customHeight="1" thickBot="1">
      <c r="A25" s="198" t="s">
        <v>128</v>
      </c>
      <c r="B25" s="199" t="s">
        <v>129</v>
      </c>
      <c r="C25" s="200"/>
      <c r="D25" s="200"/>
      <c r="E25" s="200"/>
      <c r="F25" s="201"/>
      <c r="G25" s="348"/>
      <c r="H25" s="348"/>
      <c r="I25" s="348"/>
      <c r="J25" s="348"/>
      <c r="K25" s="348"/>
      <c r="L25" s="348"/>
    </row>
    <row r="26" spans="1:12" ht="16.5" customHeight="1" thickBot="1">
      <c r="A26" s="198" t="s">
        <v>130</v>
      </c>
      <c r="B26" s="199" t="s">
        <v>131</v>
      </c>
      <c r="C26" s="200"/>
      <c r="D26" s="200"/>
      <c r="E26" s="200"/>
      <c r="F26" s="201"/>
      <c r="G26" s="348"/>
      <c r="H26" s="348"/>
      <c r="I26" s="348"/>
      <c r="J26" s="348"/>
      <c r="K26" s="348"/>
      <c r="L26" s="348"/>
    </row>
    <row r="27" spans="1:12" ht="16.5" customHeight="1" thickBot="1">
      <c r="A27" s="198" t="s">
        <v>132</v>
      </c>
      <c r="B27" s="199" t="s">
        <v>133</v>
      </c>
      <c r="C27" s="200"/>
      <c r="D27" s="200"/>
      <c r="E27" s="200"/>
      <c r="F27" s="202"/>
      <c r="G27" s="348"/>
      <c r="H27" s="348"/>
      <c r="I27" s="348"/>
      <c r="J27" s="348"/>
      <c r="K27" s="348"/>
      <c r="L27" s="348"/>
    </row>
    <row r="28" spans="1:12" ht="16.5" customHeight="1" thickBot="1">
      <c r="A28" s="198" t="s">
        <v>134</v>
      </c>
      <c r="B28" s="203" t="s">
        <v>135</v>
      </c>
      <c r="C28" s="204"/>
      <c r="D28" s="204"/>
      <c r="E28" s="204"/>
      <c r="F28" s="205"/>
      <c r="G28" s="348"/>
      <c r="H28" s="348"/>
      <c r="I28" s="348"/>
      <c r="J28" s="348"/>
      <c r="K28" s="348"/>
      <c r="L28" s="348"/>
    </row>
    <row r="29" spans="1:12" ht="16.5" customHeight="1" thickBot="1">
      <c r="A29" s="198" t="s">
        <v>136</v>
      </c>
      <c r="B29" s="203" t="s">
        <v>137</v>
      </c>
      <c r="C29" s="204"/>
      <c r="D29" s="204"/>
      <c r="E29" s="204"/>
      <c r="F29" s="205"/>
      <c r="G29" s="348"/>
      <c r="H29" s="348"/>
      <c r="I29" s="348"/>
      <c r="J29" s="348"/>
      <c r="K29" s="348"/>
      <c r="L29" s="348"/>
    </row>
    <row r="30" spans="1:12" ht="16.5" customHeight="1" thickBot="1">
      <c r="A30" s="198" t="s">
        <v>138</v>
      </c>
      <c r="B30" s="203" t="s">
        <v>139</v>
      </c>
      <c r="C30" s="204"/>
      <c r="D30" s="204"/>
      <c r="E30" s="204"/>
      <c r="F30" s="205"/>
      <c r="G30" s="348"/>
      <c r="H30" s="348"/>
      <c r="I30" s="348"/>
      <c r="J30" s="348"/>
      <c r="K30" s="348"/>
      <c r="L30" s="348"/>
    </row>
    <row r="31" spans="1:12" ht="16.5" customHeight="1" thickBot="1">
      <c r="A31" s="198" t="s">
        <v>140</v>
      </c>
      <c r="B31" s="203" t="s">
        <v>141</v>
      </c>
      <c r="C31" s="204"/>
      <c r="D31" s="204"/>
      <c r="E31" s="204"/>
      <c r="F31" s="205"/>
      <c r="G31" s="348"/>
      <c r="H31" s="348"/>
      <c r="I31" s="348"/>
      <c r="J31" s="348"/>
      <c r="K31" s="348"/>
      <c r="L31" s="348"/>
    </row>
    <row r="32" spans="1:12" ht="16.5" customHeight="1">
      <c r="A32" s="206" t="s">
        <v>142</v>
      </c>
      <c r="B32" s="207"/>
      <c r="C32" s="207"/>
      <c r="D32" s="207"/>
      <c r="E32" s="207"/>
      <c r="F32" s="208"/>
      <c r="G32" s="348"/>
      <c r="H32" s="348"/>
      <c r="I32" s="348"/>
      <c r="J32" s="348"/>
      <c r="K32" s="348"/>
      <c r="L32" s="348"/>
    </row>
    <row r="33" spans="1:12" ht="48" thickBot="1">
      <c r="A33" s="209"/>
      <c r="B33" s="210" t="s">
        <v>29</v>
      </c>
      <c r="C33" s="210" t="s">
        <v>143</v>
      </c>
      <c r="D33" s="210" t="s">
        <v>144</v>
      </c>
      <c r="E33" s="211" t="s">
        <v>145</v>
      </c>
      <c r="F33" s="212" t="s">
        <v>146</v>
      </c>
      <c r="G33" s="348"/>
      <c r="H33" s="348"/>
      <c r="I33" s="348"/>
      <c r="J33" s="348"/>
      <c r="K33" s="348"/>
      <c r="L33" s="348"/>
    </row>
    <row r="34" spans="1:12" ht="14.25" customHeight="1">
      <c r="A34" s="213" t="s">
        <v>147</v>
      </c>
      <c r="B34" s="214">
        <f>SUM(B35:B39)</f>
        <v>23072.19</v>
      </c>
      <c r="C34" s="215">
        <f>SUM(C35:C39)</f>
        <v>23072.19</v>
      </c>
      <c r="D34" s="215">
        <f>SUM(D35:D39)</f>
        <v>0</v>
      </c>
      <c r="E34" s="215"/>
      <c r="F34" s="216"/>
      <c r="G34" s="348"/>
      <c r="H34" s="348"/>
      <c r="I34" s="348"/>
      <c r="J34" s="348"/>
      <c r="K34" s="348"/>
      <c r="L34" s="348"/>
    </row>
    <row r="35" spans="1:12" ht="14.25" customHeight="1">
      <c r="A35" s="213" t="s">
        <v>148</v>
      </c>
      <c r="B35" s="217">
        <f>D35+C35</f>
        <v>16479.27</v>
      </c>
      <c r="C35" s="218">
        <v>16479.27</v>
      </c>
      <c r="D35" s="218">
        <v>0</v>
      </c>
      <c r="E35" s="218">
        <v>1721.6</v>
      </c>
      <c r="F35" s="219" t="s">
        <v>149</v>
      </c>
      <c r="G35" s="348"/>
      <c r="H35" s="348"/>
      <c r="I35" s="348"/>
      <c r="J35" s="348"/>
      <c r="K35" s="348"/>
      <c r="L35" s="348"/>
    </row>
    <row r="36" spans="1:12" ht="14.25" customHeight="1">
      <c r="A36" s="213" t="s">
        <v>150</v>
      </c>
      <c r="B36" s="217">
        <f>D36+C36</f>
        <v>2067.08</v>
      </c>
      <c r="C36" s="218">
        <v>2067.08</v>
      </c>
      <c r="D36" s="218">
        <v>0</v>
      </c>
      <c r="E36" s="218">
        <v>1721.6</v>
      </c>
      <c r="F36" s="219" t="s">
        <v>149</v>
      </c>
      <c r="G36" s="348"/>
      <c r="H36" s="348"/>
      <c r="I36" s="348"/>
      <c r="J36" s="348"/>
      <c r="K36" s="348"/>
      <c r="L36" s="348"/>
    </row>
    <row r="37" spans="1:12" ht="14.25" customHeight="1">
      <c r="A37" s="213" t="s">
        <v>151</v>
      </c>
      <c r="B37" s="217">
        <f>D37+C37</f>
        <v>4525.84</v>
      </c>
      <c r="C37" s="218">
        <v>4525.84</v>
      </c>
      <c r="D37" s="218">
        <v>0</v>
      </c>
      <c r="E37" s="218">
        <v>1721.6</v>
      </c>
      <c r="F37" s="219" t="s">
        <v>149</v>
      </c>
      <c r="G37" s="348"/>
      <c r="H37" s="348"/>
      <c r="I37" s="348"/>
      <c r="J37" s="348"/>
      <c r="K37" s="348"/>
      <c r="L37" s="348"/>
    </row>
    <row r="38" spans="1:12" ht="14.25" customHeight="1">
      <c r="A38" s="213" t="s">
        <v>152</v>
      </c>
      <c r="B38" s="217">
        <f>D38+C38</f>
        <v>0</v>
      </c>
      <c r="C38" s="218"/>
      <c r="D38" s="218"/>
      <c r="E38" s="218"/>
      <c r="F38" s="219"/>
      <c r="G38" s="348"/>
      <c r="H38" s="348"/>
      <c r="I38" s="348"/>
      <c r="J38" s="348"/>
      <c r="K38" s="348"/>
      <c r="L38" s="348"/>
    </row>
    <row r="39" spans="1:12" ht="14.25" customHeight="1" thickBot="1">
      <c r="A39" s="213" t="s">
        <v>153</v>
      </c>
      <c r="B39" s="220">
        <f>D39+C39</f>
        <v>0</v>
      </c>
      <c r="C39" s="221">
        <v>0</v>
      </c>
      <c r="D39" s="218">
        <v>0</v>
      </c>
      <c r="E39" s="221"/>
      <c r="F39" s="222"/>
      <c r="G39" s="348"/>
      <c r="H39" s="348"/>
      <c r="I39" s="348"/>
      <c r="J39" s="348"/>
      <c r="K39" s="348"/>
      <c r="L39" s="348"/>
    </row>
    <row r="40" spans="1:12" ht="14.25" customHeight="1" thickBot="1">
      <c r="A40" s="178"/>
      <c r="B40" s="223"/>
      <c r="C40" s="223"/>
      <c r="D40" s="224"/>
      <c r="E40" s="223"/>
      <c r="F40" s="225"/>
      <c r="G40" s="348"/>
      <c r="H40" s="348"/>
      <c r="I40" s="348"/>
      <c r="J40" s="348"/>
      <c r="K40" s="348"/>
      <c r="L40" s="348"/>
    </row>
    <row r="41" spans="1:12" ht="14.25" customHeight="1" thickBot="1">
      <c r="A41" s="178" t="s">
        <v>154</v>
      </c>
      <c r="B41" s="226" t="s">
        <v>155</v>
      </c>
      <c r="C41" s="223"/>
      <c r="D41" s="224"/>
      <c r="E41" s="223"/>
      <c r="F41" s="225"/>
      <c r="G41" s="348"/>
      <c r="H41" s="348"/>
      <c r="I41" s="348"/>
      <c r="J41" s="348"/>
      <c r="K41" s="348"/>
      <c r="L41" s="348"/>
    </row>
    <row r="42" spans="1:12" ht="14.25" customHeight="1" thickBot="1">
      <c r="A42" s="178" t="s">
        <v>156</v>
      </c>
      <c r="B42" s="226" t="s">
        <v>157</v>
      </c>
      <c r="C42" s="227"/>
      <c r="D42" s="228"/>
      <c r="E42" s="227"/>
      <c r="F42" s="229"/>
      <c r="G42" s="348"/>
      <c r="H42" s="348"/>
      <c r="I42" s="348"/>
      <c r="J42" s="348"/>
      <c r="K42" s="348"/>
      <c r="L42" s="348"/>
    </row>
    <row r="43" spans="1:12" ht="42.75" customHeight="1" thickBot="1">
      <c r="A43" s="230" t="s">
        <v>158</v>
      </c>
      <c r="B43" s="231"/>
      <c r="C43" s="232" t="s">
        <v>159</v>
      </c>
      <c r="D43" s="232" t="s">
        <v>160</v>
      </c>
      <c r="E43" s="232" t="s">
        <v>161</v>
      </c>
      <c r="F43" s="233" t="s">
        <v>162</v>
      </c>
      <c r="G43" s="348"/>
      <c r="H43" s="348"/>
      <c r="I43" s="348"/>
      <c r="J43" s="348"/>
      <c r="K43" s="348"/>
      <c r="L43" s="348"/>
    </row>
    <row r="44" spans="1:12" ht="16.5" thickBot="1">
      <c r="A44" s="234" t="s">
        <v>163</v>
      </c>
      <c r="B44" s="235"/>
      <c r="C44" s="236">
        <v>17</v>
      </c>
      <c r="D44" s="237">
        <v>1</v>
      </c>
      <c r="E44" s="238">
        <v>4</v>
      </c>
      <c r="F44" s="239">
        <v>12</v>
      </c>
      <c r="G44" s="348"/>
      <c r="H44" s="348"/>
      <c r="I44" s="348"/>
      <c r="J44" s="348"/>
      <c r="K44" s="348"/>
      <c r="L44" s="348"/>
    </row>
    <row r="45" spans="1:12" ht="16.5" thickBot="1">
      <c r="A45" s="240" t="s">
        <v>164</v>
      </c>
      <c r="B45" s="241"/>
      <c r="C45" s="242">
        <v>11</v>
      </c>
      <c r="D45" s="243">
        <v>0</v>
      </c>
      <c r="E45" s="238">
        <v>2</v>
      </c>
      <c r="F45" s="239">
        <v>6</v>
      </c>
      <c r="G45" s="348"/>
      <c r="H45" s="348"/>
      <c r="I45" s="348"/>
      <c r="J45" s="348"/>
      <c r="K45" s="348"/>
      <c r="L45" s="348"/>
    </row>
    <row r="46" spans="1:12" ht="17.25" customHeight="1" thickBot="1">
      <c r="A46" s="244" t="s">
        <v>165</v>
      </c>
      <c r="B46" s="245"/>
      <c r="C46" s="245"/>
      <c r="D46" s="245"/>
      <c r="E46" s="245"/>
      <c r="F46" s="246"/>
      <c r="G46" s="348"/>
      <c r="H46" s="348"/>
      <c r="I46" s="348"/>
      <c r="J46" s="348"/>
      <c r="K46" s="348"/>
      <c r="L46" s="348"/>
    </row>
    <row r="47" spans="1:12" ht="16.5" customHeight="1" thickBot="1">
      <c r="A47" s="234" t="s">
        <v>166</v>
      </c>
      <c r="B47" s="235"/>
      <c r="C47" s="247"/>
      <c r="D47" s="248" t="s">
        <v>167</v>
      </c>
      <c r="E47" s="249"/>
      <c r="F47" s="250"/>
      <c r="G47" s="348"/>
      <c r="H47" s="348"/>
      <c r="I47" s="348"/>
      <c r="J47" s="348"/>
      <c r="K47" s="348"/>
      <c r="L47" s="348"/>
    </row>
    <row r="48" spans="1:12" ht="41.25" customHeight="1" thickBot="1">
      <c r="A48" s="234" t="s">
        <v>168</v>
      </c>
      <c r="B48" s="235"/>
      <c r="C48" s="247"/>
      <c r="D48" s="251" t="s">
        <v>169</v>
      </c>
      <c r="E48" s="252"/>
      <c r="F48" s="253"/>
      <c r="G48" s="348"/>
      <c r="H48" s="348"/>
      <c r="I48" s="348"/>
      <c r="J48" s="348"/>
      <c r="K48" s="348"/>
      <c r="L48" s="348"/>
    </row>
    <row r="49" spans="1:12" ht="19.5" thickBot="1">
      <c r="A49" s="254" t="s">
        <v>170</v>
      </c>
      <c r="B49" s="255"/>
      <c r="C49" s="256" t="s">
        <v>171</v>
      </c>
      <c r="D49" s="256"/>
      <c r="E49" s="256"/>
      <c r="F49" s="257"/>
      <c r="G49" s="348"/>
      <c r="H49" s="348"/>
      <c r="I49" s="348"/>
      <c r="J49" s="348"/>
      <c r="K49" s="348"/>
      <c r="L49" s="348"/>
    </row>
    <row r="50" spans="1:12" ht="19.5" thickBot="1">
      <c r="A50" s="258" t="s">
        <v>172</v>
      </c>
      <c r="B50" s="259"/>
      <c r="C50" s="260"/>
      <c r="D50" s="260"/>
      <c r="E50" s="260"/>
      <c r="F50" s="261"/>
      <c r="G50" s="348"/>
      <c r="H50" s="348"/>
      <c r="I50" s="348"/>
      <c r="J50" s="348"/>
      <c r="K50" s="348"/>
      <c r="L50" s="348"/>
    </row>
    <row r="51" spans="1:12" ht="60.75" thickBot="1">
      <c r="A51" s="258"/>
      <c r="B51" s="262" t="s">
        <v>173</v>
      </c>
      <c r="C51" s="262" t="s">
        <v>174</v>
      </c>
      <c r="D51" s="262" t="s">
        <v>175</v>
      </c>
      <c r="E51" s="262" t="s">
        <v>176</v>
      </c>
      <c r="F51" s="263" t="s">
        <v>177</v>
      </c>
      <c r="G51" s="348"/>
      <c r="H51" s="348"/>
      <c r="I51" s="348"/>
      <c r="J51" s="348"/>
      <c r="K51" s="348"/>
      <c r="L51" s="348"/>
    </row>
    <row r="52" spans="1:12" ht="37.5" customHeight="1" thickBot="1">
      <c r="A52" s="264" t="s">
        <v>178</v>
      </c>
      <c r="B52" s="265">
        <v>10</v>
      </c>
      <c r="C52" s="266"/>
      <c r="D52" s="266"/>
      <c r="E52" s="267">
        <v>22144</v>
      </c>
      <c r="F52" s="268">
        <v>25840</v>
      </c>
      <c r="G52" s="348"/>
      <c r="H52" s="348"/>
      <c r="I52" s="348"/>
      <c r="J52" s="348"/>
      <c r="K52" s="348"/>
      <c r="L52" s="348"/>
    </row>
    <row r="53" spans="1:12" ht="36" customHeight="1">
      <c r="A53" s="269" t="s">
        <v>179</v>
      </c>
      <c r="B53" s="270"/>
      <c r="C53" s="270"/>
      <c r="D53" s="271"/>
      <c r="E53" s="272" t="s">
        <v>180</v>
      </c>
      <c r="F53" s="273"/>
      <c r="G53" s="348"/>
      <c r="H53" s="348"/>
      <c r="I53" s="348"/>
      <c r="J53" s="348"/>
      <c r="K53" s="348"/>
      <c r="L53" s="348"/>
    </row>
    <row r="54" spans="1:12" ht="15.75">
      <c r="A54" s="274" t="s">
        <v>92</v>
      </c>
      <c r="B54" s="275" t="s">
        <v>181</v>
      </c>
      <c r="C54" s="275"/>
      <c r="D54" s="275"/>
      <c r="E54" s="275"/>
      <c r="F54" s="276"/>
      <c r="G54" s="348"/>
      <c r="H54" s="348"/>
      <c r="I54" s="348"/>
      <c r="J54" s="348"/>
      <c r="K54" s="348"/>
      <c r="L54" s="348"/>
    </row>
    <row r="55" spans="1:12" s="351" customFormat="1" ht="31.5" customHeight="1" thickBot="1">
      <c r="A55" s="277" t="s">
        <v>182</v>
      </c>
      <c r="B55" s="278">
        <v>42144</v>
      </c>
      <c r="C55" s="279"/>
      <c r="D55" s="279"/>
      <c r="E55" s="279"/>
      <c r="F55" s="280"/>
      <c r="G55" s="350"/>
      <c r="H55" s="350"/>
      <c r="I55" s="350"/>
      <c r="J55" s="350"/>
      <c r="K55" s="350"/>
      <c r="L55" s="350"/>
    </row>
    <row r="56" spans="1:3" s="353" customFormat="1" ht="16.5" thickTop="1">
      <c r="A56" s="352"/>
      <c r="B56" s="352"/>
      <c r="C56" s="352"/>
    </row>
    <row r="57" spans="1:3" s="353" customFormat="1" ht="15.75">
      <c r="A57" s="352" t="s">
        <v>208</v>
      </c>
      <c r="B57" s="352"/>
      <c r="C57" s="352"/>
    </row>
    <row r="58" spans="1:3" s="353" customFormat="1" ht="15.75">
      <c r="A58" s="352" t="s">
        <v>209</v>
      </c>
      <c r="B58" s="352"/>
      <c r="C58" s="352"/>
    </row>
    <row r="59" spans="1:3" s="353" customFormat="1" ht="15.75">
      <c r="A59" s="352" t="s">
        <v>210</v>
      </c>
      <c r="B59" s="352"/>
      <c r="C59" s="352"/>
    </row>
    <row r="60" s="353" customFormat="1" ht="15.75"/>
    <row r="61" s="353" customFormat="1" ht="15.75"/>
    <row r="62" s="353" customFormat="1" ht="15.75"/>
    <row r="63" s="353" customFormat="1" ht="15.75"/>
    <row r="64" s="353" customFormat="1" ht="15.75"/>
    <row r="65" s="353" customFormat="1" ht="15.75"/>
    <row r="66" s="353" customFormat="1" ht="15.75"/>
    <row r="67" s="353" customFormat="1" ht="15.75"/>
    <row r="68" s="353" customFormat="1" ht="15.75"/>
    <row r="69" s="353" customFormat="1" ht="15.75"/>
    <row r="70" s="353" customFormat="1" ht="15.75"/>
    <row r="71" s="353" customFormat="1" ht="15.75"/>
    <row r="72" s="353" customFormat="1" ht="15.75"/>
    <row r="73" s="353" customFormat="1" ht="15.75"/>
    <row r="74" s="353" customFormat="1" ht="15.75"/>
    <row r="75" s="353" customFormat="1" ht="15.75"/>
    <row r="76" s="353" customFormat="1" ht="15.75"/>
    <row r="77" s="353" customFormat="1" ht="15.75"/>
    <row r="78" s="353" customFormat="1" ht="15.75"/>
    <row r="79" s="353" customFormat="1" ht="15.75"/>
    <row r="80" s="353" customFormat="1" ht="15.75"/>
    <row r="81" s="353" customFormat="1" ht="15.75"/>
    <row r="82" s="353" customFormat="1" ht="15.75"/>
  </sheetData>
  <sheetProtection/>
  <protectedRanges>
    <protectedRange password="D815" sqref="B7:F10 A3 A5 B22:F31 C35:F39 B41:B42 C44:F45 D47:F48 B52:F52 B12:F19" name="Диапазон1_1"/>
  </protectedRanges>
  <mergeCells count="42">
    <mergeCell ref="B54:F54"/>
    <mergeCell ref="A48:C48"/>
    <mergeCell ref="D48:F48"/>
    <mergeCell ref="C49:F49"/>
    <mergeCell ref="B50:F50"/>
    <mergeCell ref="A44:B44"/>
    <mergeCell ref="A45:B45"/>
    <mergeCell ref="A46:F46"/>
    <mergeCell ref="A47:C47"/>
    <mergeCell ref="D47:F47"/>
    <mergeCell ref="B30:F30"/>
    <mergeCell ref="B31:F31"/>
    <mergeCell ref="A32:F32"/>
    <mergeCell ref="A43:B43"/>
    <mergeCell ref="B26:F26"/>
    <mergeCell ref="B27:F27"/>
    <mergeCell ref="B28:F28"/>
    <mergeCell ref="B29:F29"/>
    <mergeCell ref="B22:F22"/>
    <mergeCell ref="B23:F23"/>
    <mergeCell ref="B24:F24"/>
    <mergeCell ref="B25:F25"/>
    <mergeCell ref="B17:F17"/>
    <mergeCell ref="B18:F18"/>
    <mergeCell ref="B19:F19"/>
    <mergeCell ref="A20:F20"/>
    <mergeCell ref="B13:F13"/>
    <mergeCell ref="B14:F14"/>
    <mergeCell ref="B15:F15"/>
    <mergeCell ref="B16:F16"/>
    <mergeCell ref="B9:F9"/>
    <mergeCell ref="B10:F10"/>
    <mergeCell ref="A11:F11"/>
    <mergeCell ref="B12:F12"/>
    <mergeCell ref="A5:F5"/>
    <mergeCell ref="A6:F6"/>
    <mergeCell ref="B7:F7"/>
    <mergeCell ref="B8:F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8"/>
  <sheetViews>
    <sheetView workbookViewId="0" topLeftCell="A1">
      <selection activeCell="A1" sqref="A1:IV16384"/>
    </sheetView>
  </sheetViews>
  <sheetFormatPr defaultColWidth="9.125" defaultRowHeight="12.75"/>
  <cols>
    <col min="1" max="3" width="13.75390625" style="281" customWidth="1"/>
    <col min="4" max="4" width="13.625" style="281" customWidth="1"/>
    <col min="5" max="6" width="13.00390625" style="281" customWidth="1"/>
    <col min="7" max="7" width="10.00390625" style="281" customWidth="1"/>
    <col min="8" max="8" width="12.00390625" style="281" customWidth="1"/>
    <col min="9" max="9" width="13.00390625" style="281" customWidth="1"/>
    <col min="10" max="10" width="9.25390625" style="281" customWidth="1"/>
    <col min="11" max="11" width="9.125" style="281" customWidth="1"/>
    <col min="12" max="12" width="9.625" style="281" customWidth="1"/>
    <col min="13" max="13" width="12.375" style="281" customWidth="1"/>
    <col min="14" max="14" width="17.125" style="281" customWidth="1"/>
    <col min="15" max="16384" width="9.125" style="281" customWidth="1"/>
  </cols>
  <sheetData>
    <row r="1" spans="13:14" ht="15.75">
      <c r="M1" s="282"/>
      <c r="N1" s="282"/>
    </row>
    <row r="2" spans="1:14" ht="18.75" customHeight="1">
      <c r="A2" s="283" t="s">
        <v>183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9.5" customHeight="1">
      <c r="A3" s="284" t="s">
        <v>184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ht="19.5" customHeight="1" thickBo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ht="19.5" customHeight="1" thickBot="1">
      <c r="A5" s="286" t="s">
        <v>185</v>
      </c>
      <c r="B5" s="287"/>
      <c r="C5" s="287"/>
      <c r="D5" s="288"/>
      <c r="E5" s="288"/>
      <c r="F5" s="288"/>
      <c r="G5" s="288"/>
      <c r="H5" s="288"/>
      <c r="I5" s="288"/>
      <c r="J5" s="289"/>
      <c r="K5" s="289"/>
      <c r="L5" s="289"/>
      <c r="M5" s="289"/>
      <c r="N5" s="290"/>
    </row>
    <row r="6" ht="13.5" thickBot="1"/>
    <row r="7" spans="1:14" ht="51" customHeight="1">
      <c r="A7" s="291" t="s">
        <v>186</v>
      </c>
      <c r="B7" s="292" t="s">
        <v>187</v>
      </c>
      <c r="C7" s="293" t="s">
        <v>188</v>
      </c>
      <c r="D7" s="294"/>
      <c r="E7" s="292" t="s">
        <v>189</v>
      </c>
      <c r="F7" s="293" t="s">
        <v>190</v>
      </c>
      <c r="G7" s="294"/>
      <c r="H7" s="292" t="s">
        <v>191</v>
      </c>
      <c r="I7" s="292" t="s">
        <v>192</v>
      </c>
      <c r="J7" s="293" t="s">
        <v>193</v>
      </c>
      <c r="K7" s="294"/>
      <c r="L7" s="292" t="s">
        <v>194</v>
      </c>
      <c r="M7" s="292" t="s">
        <v>195</v>
      </c>
      <c r="N7" s="295" t="s">
        <v>196</v>
      </c>
    </row>
    <row r="8" spans="1:14" ht="38.25" customHeight="1">
      <c r="A8" s="296"/>
      <c r="B8" s="297"/>
      <c r="C8" s="298" t="s">
        <v>197</v>
      </c>
      <c r="D8" s="298" t="s">
        <v>198</v>
      </c>
      <c r="E8" s="297"/>
      <c r="F8" s="298" t="s">
        <v>197</v>
      </c>
      <c r="G8" s="298" t="s">
        <v>198</v>
      </c>
      <c r="H8" s="297"/>
      <c r="I8" s="297"/>
      <c r="J8" s="298" t="s">
        <v>197</v>
      </c>
      <c r="K8" s="298" t="s">
        <v>198</v>
      </c>
      <c r="L8" s="297"/>
      <c r="M8" s="297"/>
      <c r="N8" s="299"/>
    </row>
    <row r="9" spans="1:14" ht="13.5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</row>
    <row r="10" spans="1:14" ht="15.75" customHeight="1">
      <c r="A10" s="303" t="s">
        <v>199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5"/>
    </row>
    <row r="11" spans="1:14" s="311" customFormat="1" ht="67.5">
      <c r="A11" s="306" t="s">
        <v>200</v>
      </c>
      <c r="B11" s="307" t="s">
        <v>201</v>
      </c>
      <c r="C11" s="308">
        <v>4152</v>
      </c>
      <c r="D11" s="309">
        <v>4152</v>
      </c>
      <c r="E11" s="309">
        <v>44</v>
      </c>
      <c r="F11" s="309">
        <v>150</v>
      </c>
      <c r="G11" s="309">
        <v>150</v>
      </c>
      <c r="H11" s="309">
        <v>156</v>
      </c>
      <c r="I11" s="309" t="s">
        <v>89</v>
      </c>
      <c r="J11" s="309">
        <v>90</v>
      </c>
      <c r="K11" s="309">
        <v>70</v>
      </c>
      <c r="L11" s="309">
        <v>356</v>
      </c>
      <c r="M11" s="309">
        <v>60</v>
      </c>
      <c r="N11" s="310">
        <v>3.6</v>
      </c>
    </row>
    <row r="12" spans="1:14" s="311" customFormat="1" ht="15">
      <c r="A12" s="312"/>
      <c r="B12" s="308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10"/>
    </row>
    <row r="13" spans="1:14" s="311" customFormat="1" ht="15">
      <c r="A13" s="312"/>
      <c r="B13" s="308"/>
      <c r="C13" s="308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</row>
    <row r="14" spans="1:14" s="311" customFormat="1" ht="15">
      <c r="A14" s="312"/>
      <c r="B14" s="308"/>
      <c r="C14" s="308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10"/>
    </row>
    <row r="15" spans="1:14" s="311" customFormat="1" ht="15">
      <c r="A15" s="312"/>
      <c r="B15" s="308"/>
      <c r="C15" s="308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10"/>
    </row>
    <row r="16" spans="1:14" s="311" customFormat="1" ht="15">
      <c r="A16" s="312"/>
      <c r="B16" s="308"/>
      <c r="C16" s="308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10"/>
    </row>
    <row r="17" spans="1:14" s="311" customFormat="1" ht="15">
      <c r="A17" s="312"/>
      <c r="B17" s="308"/>
      <c r="C17" s="308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10"/>
    </row>
    <row r="18" spans="1:14" s="311" customFormat="1" ht="15">
      <c r="A18" s="312"/>
      <c r="B18" s="308"/>
      <c r="C18" s="308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10"/>
    </row>
    <row r="19" spans="1:14" s="311" customFormat="1" ht="15.75" thickBot="1">
      <c r="A19" s="313"/>
      <c r="B19" s="314"/>
      <c r="C19" s="314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6"/>
    </row>
    <row r="20" spans="1:14" s="322" customFormat="1" ht="15" thickBot="1">
      <c r="A20" s="317" t="s">
        <v>202</v>
      </c>
      <c r="B20" s="318"/>
      <c r="C20" s="318">
        <f aca="true" t="shared" si="0" ref="C20:H20">SUM(C11:C19)</f>
        <v>4152</v>
      </c>
      <c r="D20" s="319">
        <f t="shared" si="0"/>
        <v>4152</v>
      </c>
      <c r="E20" s="319">
        <f t="shared" si="0"/>
        <v>44</v>
      </c>
      <c r="F20" s="319">
        <f t="shared" si="0"/>
        <v>150</v>
      </c>
      <c r="G20" s="320">
        <f t="shared" si="0"/>
        <v>150</v>
      </c>
      <c r="H20" s="320">
        <f t="shared" si="0"/>
        <v>156</v>
      </c>
      <c r="I20" s="320"/>
      <c r="J20" s="319">
        <v>90</v>
      </c>
      <c r="K20" s="319">
        <v>70</v>
      </c>
      <c r="L20" s="319">
        <v>356</v>
      </c>
      <c r="M20" s="320">
        <v>60</v>
      </c>
      <c r="N20" s="321">
        <v>3.6</v>
      </c>
    </row>
    <row r="21" spans="1:14" ht="15.75" customHeight="1">
      <c r="A21" s="323" t="s">
        <v>203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5"/>
    </row>
    <row r="22" spans="1:14" s="311" customFormat="1" ht="15">
      <c r="A22" s="312"/>
      <c r="B22" s="308"/>
      <c r="C22" s="308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10"/>
    </row>
    <row r="23" spans="1:14" s="311" customFormat="1" ht="15">
      <c r="A23" s="312"/>
      <c r="B23" s="308"/>
      <c r="C23" s="308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10"/>
    </row>
    <row r="24" spans="1:14" s="311" customFormat="1" ht="15">
      <c r="A24" s="312"/>
      <c r="B24" s="308"/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10"/>
    </row>
    <row r="25" spans="1:14" s="311" customFormat="1" ht="15">
      <c r="A25" s="312"/>
      <c r="B25" s="308"/>
      <c r="C25" s="308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10"/>
    </row>
    <row r="26" spans="1:14" s="311" customFormat="1" ht="15">
      <c r="A26" s="312"/>
      <c r="B26" s="308"/>
      <c r="C26" s="308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10"/>
    </row>
    <row r="27" spans="1:14" s="311" customFormat="1" ht="15">
      <c r="A27" s="312"/>
      <c r="B27" s="308"/>
      <c r="C27" s="308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10"/>
    </row>
    <row r="28" spans="1:14" s="311" customFormat="1" ht="15">
      <c r="A28" s="312"/>
      <c r="B28" s="308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10"/>
    </row>
    <row r="29" spans="1:14" s="311" customFormat="1" ht="15">
      <c r="A29" s="312"/>
      <c r="B29" s="308"/>
      <c r="C29" s="308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10"/>
    </row>
    <row r="30" spans="1:14" s="311" customFormat="1" ht="15.75" thickBot="1">
      <c r="A30" s="313"/>
      <c r="B30" s="314"/>
      <c r="C30" s="314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6"/>
    </row>
    <row r="31" spans="1:14" s="331" customFormat="1" ht="15" thickBot="1">
      <c r="A31" s="326" t="s">
        <v>202</v>
      </c>
      <c r="B31" s="327"/>
      <c r="C31" s="327"/>
      <c r="D31" s="328"/>
      <c r="E31" s="328"/>
      <c r="F31" s="328"/>
      <c r="G31" s="329"/>
      <c r="H31" s="329"/>
      <c r="I31" s="329"/>
      <c r="J31" s="328"/>
      <c r="K31" s="328"/>
      <c r="L31" s="328"/>
      <c r="M31" s="329"/>
      <c r="N31" s="330"/>
    </row>
    <row r="32" spans="1:14" s="331" customFormat="1" ht="15" thickBot="1">
      <c r="A32" s="326" t="s">
        <v>204</v>
      </c>
      <c r="B32" s="327"/>
      <c r="C32" s="327">
        <f aca="true" t="shared" si="1" ref="C32:H32">SUM(C20:C31)</f>
        <v>4152</v>
      </c>
      <c r="D32" s="328">
        <f t="shared" si="1"/>
        <v>4152</v>
      </c>
      <c r="E32" s="328">
        <f t="shared" si="1"/>
        <v>44</v>
      </c>
      <c r="F32" s="328">
        <f t="shared" si="1"/>
        <v>150</v>
      </c>
      <c r="G32" s="329">
        <f t="shared" si="1"/>
        <v>150</v>
      </c>
      <c r="H32" s="329">
        <f t="shared" si="1"/>
        <v>156</v>
      </c>
      <c r="I32" s="329"/>
      <c r="J32" s="328">
        <f>SUM(J20:J31)</f>
        <v>90</v>
      </c>
      <c r="K32" s="328">
        <f>SUM(K20:K31)</f>
        <v>70</v>
      </c>
      <c r="L32" s="328">
        <f>SUM(L20:L31)</f>
        <v>356</v>
      </c>
      <c r="M32" s="329">
        <f>SUM(M20:M31)</f>
        <v>60</v>
      </c>
      <c r="N32" s="330">
        <f>SUM(N20:N31)</f>
        <v>3.6</v>
      </c>
    </row>
    <row r="33" spans="1:14" s="334" customFormat="1" ht="14.25">
      <c r="A33" s="332"/>
      <c r="B33" s="332"/>
      <c r="C33" s="332"/>
      <c r="D33" s="332"/>
      <c r="E33" s="332"/>
      <c r="F33" s="332"/>
      <c r="G33" s="333"/>
      <c r="H33" s="333"/>
      <c r="I33" s="333"/>
      <c r="J33" s="332"/>
      <c r="K33" s="332"/>
      <c r="L33" s="332"/>
      <c r="M33" s="333"/>
      <c r="N33" s="333"/>
    </row>
    <row r="34" spans="1:14" s="336" customFormat="1" ht="19.5" customHeight="1">
      <c r="A34" s="335" t="s">
        <v>205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</row>
    <row r="35" spans="1:62" ht="12.75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</row>
    <row r="36" spans="1:26" s="336" customFormat="1" ht="26.25" customHeight="1">
      <c r="A36" s="338" t="s">
        <v>206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</row>
    <row r="37" s="336" customFormat="1" ht="15.75"/>
    <row r="38" spans="1:14" s="336" customFormat="1" ht="15.75">
      <c r="A38" s="338" t="s">
        <v>207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</row>
  </sheetData>
  <mergeCells count="27">
    <mergeCell ref="A38:N38"/>
    <mergeCell ref="A10:N10"/>
    <mergeCell ref="A21:N21"/>
    <mergeCell ref="A34:N35"/>
    <mergeCell ref="A36:N36"/>
    <mergeCell ref="L7:L9"/>
    <mergeCell ref="M7:M9"/>
    <mergeCell ref="N7:N9"/>
    <mergeCell ref="C8:C9"/>
    <mergeCell ref="D8:D9"/>
    <mergeCell ref="F8:F9"/>
    <mergeCell ref="G8:G9"/>
    <mergeCell ref="J8:J9"/>
    <mergeCell ref="K8:K9"/>
    <mergeCell ref="F7:G7"/>
    <mergeCell ref="H7:H9"/>
    <mergeCell ref="I7:I9"/>
    <mergeCell ref="J7:K7"/>
    <mergeCell ref="A7:A9"/>
    <mergeCell ref="B7:B9"/>
    <mergeCell ref="C7:D7"/>
    <mergeCell ref="E7:E9"/>
    <mergeCell ref="M1:N1"/>
    <mergeCell ref="A2:N2"/>
    <mergeCell ref="A3:N3"/>
    <mergeCell ref="A5:I5"/>
    <mergeCell ref="J5:N5"/>
  </mergeCells>
  <printOptions/>
  <pageMargins left="0.75" right="0.75" top="1" bottom="1" header="0.5" footer="0.5"/>
  <pageSetup orientation="portrait" paperSize="9"/>
  <legacyDrawing r:id="rId3"/>
  <oleObjects>
    <oleObject progId="Equation.3" shapeId="18265275" r:id="rId1"/>
    <oleObject progId="Equation.3" shapeId="182652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5.625" style="0" customWidth="1"/>
    <col min="2" max="2" width="45.125" style="0" customWidth="1"/>
    <col min="3" max="3" width="15.875" style="0" customWidth="1"/>
    <col min="4" max="4" width="15.00390625" style="0" customWidth="1"/>
    <col min="5" max="5" width="13.875" style="0" customWidth="1"/>
  </cols>
  <sheetData>
    <row r="2" spans="2:4" ht="38.25" customHeight="1">
      <c r="B2" s="486" t="s">
        <v>322</v>
      </c>
      <c r="C2" s="486"/>
      <c r="D2" s="486"/>
    </row>
    <row r="3" spans="2:4" s="487" customFormat="1" ht="24.75" customHeight="1" thickBot="1">
      <c r="B3" s="488" t="str">
        <f>'[1]Анкета'!A5</f>
        <v>ООО "ЭНЕРГЕТИК"</v>
      </c>
      <c r="C3" s="486"/>
      <c r="D3" s="486"/>
    </row>
    <row r="4" spans="1:5" ht="19.5" customHeight="1" thickBot="1">
      <c r="A4" s="489" t="s">
        <v>211</v>
      </c>
      <c r="B4" s="490" t="s">
        <v>212</v>
      </c>
      <c r="C4" s="491" t="s">
        <v>323</v>
      </c>
      <c r="D4" s="492"/>
      <c r="E4" s="493"/>
    </row>
    <row r="5" spans="1:5" ht="57" thickBot="1">
      <c r="A5" s="494"/>
      <c r="B5" s="495"/>
      <c r="C5" s="496" t="s">
        <v>324</v>
      </c>
      <c r="D5" s="497" t="s">
        <v>325</v>
      </c>
      <c r="E5" s="497" t="s">
        <v>326</v>
      </c>
    </row>
    <row r="6" spans="1:5" ht="19.5" thickBot="1">
      <c r="A6" s="498">
        <v>1</v>
      </c>
      <c r="B6" s="499">
        <v>2</v>
      </c>
      <c r="C6" s="500">
        <v>3</v>
      </c>
      <c r="D6" s="499">
        <v>4</v>
      </c>
      <c r="E6" s="499">
        <v>5</v>
      </c>
    </row>
    <row r="7" spans="1:5" ht="38.25" customHeight="1">
      <c r="A7" s="501" t="s">
        <v>236</v>
      </c>
      <c r="B7" s="502" t="s">
        <v>327</v>
      </c>
      <c r="C7" s="502">
        <v>56</v>
      </c>
      <c r="D7" s="502">
        <v>56</v>
      </c>
      <c r="E7" s="503">
        <v>56</v>
      </c>
    </row>
    <row r="8" spans="1:5" ht="62.25" customHeight="1">
      <c r="A8" s="504" t="s">
        <v>247</v>
      </c>
      <c r="B8" s="505" t="s">
        <v>328</v>
      </c>
      <c r="C8" s="505">
        <v>156.8</v>
      </c>
      <c r="D8" s="505">
        <v>156.8</v>
      </c>
      <c r="E8" s="506">
        <v>157.06</v>
      </c>
    </row>
    <row r="9" spans="1:5" ht="60" customHeight="1">
      <c r="A9" s="504" t="s">
        <v>249</v>
      </c>
      <c r="B9" s="505" t="s">
        <v>329</v>
      </c>
      <c r="C9" s="505">
        <v>29.09</v>
      </c>
      <c r="D9" s="505">
        <v>28.74</v>
      </c>
      <c r="E9" s="506">
        <v>28.46</v>
      </c>
    </row>
    <row r="10" spans="1:5" ht="45" customHeight="1">
      <c r="A10" s="504" t="s">
        <v>251</v>
      </c>
      <c r="B10" s="505" t="s">
        <v>330</v>
      </c>
      <c r="C10" s="505">
        <v>0.23</v>
      </c>
      <c r="D10" s="505">
        <v>0.23</v>
      </c>
      <c r="E10" s="507">
        <v>0.23</v>
      </c>
    </row>
    <row r="11" spans="1:5" ht="60.75" customHeight="1">
      <c r="A11" s="504" t="s">
        <v>253</v>
      </c>
      <c r="B11" s="505" t="s">
        <v>331</v>
      </c>
      <c r="C11" s="505">
        <v>0.893</v>
      </c>
      <c r="D11" s="505">
        <v>0.887</v>
      </c>
      <c r="E11" s="507">
        <v>0.8967</v>
      </c>
    </row>
    <row r="12" spans="1:5" ht="57.75" customHeight="1">
      <c r="A12" s="504" t="s">
        <v>264</v>
      </c>
      <c r="B12" s="505" t="s">
        <v>332</v>
      </c>
      <c r="C12" s="505">
        <v>14</v>
      </c>
      <c r="D12" s="505">
        <v>13</v>
      </c>
      <c r="E12" s="507">
        <v>13.69</v>
      </c>
    </row>
    <row r="13" spans="1:5" ht="58.5" customHeight="1">
      <c r="A13" s="504" t="s">
        <v>272</v>
      </c>
      <c r="B13" s="505" t="s">
        <v>333</v>
      </c>
      <c r="C13" s="505">
        <v>80</v>
      </c>
      <c r="D13" s="505">
        <v>85</v>
      </c>
      <c r="E13" s="507">
        <v>100</v>
      </c>
    </row>
    <row r="14" spans="1:5" ht="94.5" customHeight="1">
      <c r="A14" s="504" t="s">
        <v>278</v>
      </c>
      <c r="B14" s="505" t="s">
        <v>334</v>
      </c>
      <c r="C14" s="505">
        <v>0</v>
      </c>
      <c r="D14" s="505">
        <v>0</v>
      </c>
      <c r="E14" s="507">
        <v>0</v>
      </c>
    </row>
    <row r="15" spans="1:5" ht="60.75" customHeight="1" thickBot="1">
      <c r="A15" s="508" t="s">
        <v>282</v>
      </c>
      <c r="B15" s="509" t="s">
        <v>335</v>
      </c>
      <c r="C15" s="509">
        <v>100</v>
      </c>
      <c r="D15" s="509">
        <v>100</v>
      </c>
      <c r="E15" s="510">
        <v>100</v>
      </c>
    </row>
    <row r="18" spans="1:4" s="513" customFormat="1" ht="18.75">
      <c r="A18" s="511" t="str">
        <f>'[1]Анкета'!B12</f>
        <v>Директор</v>
      </c>
      <c r="B18" s="511"/>
      <c r="C18" s="512" t="str">
        <f>'[1]Анкета'!E53</f>
        <v>Панасенко Ю.В./</v>
      </c>
      <c r="D18" s="512"/>
    </row>
  </sheetData>
  <mergeCells count="7">
    <mergeCell ref="A18:B18"/>
    <mergeCell ref="C18:D18"/>
    <mergeCell ref="B2:D2"/>
    <mergeCell ref="B3:D3"/>
    <mergeCell ref="A4:A5"/>
    <mergeCell ref="B4:B5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18" sqref="G18"/>
    </sheetView>
  </sheetViews>
  <sheetFormatPr defaultColWidth="9.00390625" defaultRowHeight="12.75"/>
  <cols>
    <col min="1" max="1" width="10.875" style="354" bestFit="1" customWidth="1"/>
    <col min="2" max="2" width="58.625" style="354" customWidth="1"/>
    <col min="3" max="4" width="16.125" style="354" customWidth="1"/>
    <col min="5" max="5" width="20.25390625" style="354" customWidth="1"/>
    <col min="6" max="6" width="13.25390625" style="354" customWidth="1"/>
    <col min="7" max="16384" width="9.125" style="354" customWidth="1"/>
  </cols>
  <sheetData>
    <row r="1" ht="18.75" thickBot="1">
      <c r="B1" s="355" t="str">
        <f>'[1]Анкета'!A5</f>
        <v>ООО "ЭНЕРГЕТИК"</v>
      </c>
    </row>
    <row r="2" spans="1:6" ht="18.75" customHeight="1" thickBot="1">
      <c r="A2" s="356"/>
      <c r="B2" s="357"/>
      <c r="C2" s="356"/>
      <c r="D2" s="358" t="str">
        <f>'[1]Анкета'!B42</f>
        <v>План 2016 год</v>
      </c>
      <c r="E2" s="359"/>
      <c r="F2" s="360"/>
    </row>
    <row r="3" spans="1:6" s="366" customFormat="1" ht="36.75" thickBot="1">
      <c r="A3" s="361" t="s">
        <v>211</v>
      </c>
      <c r="B3" s="362" t="s">
        <v>212</v>
      </c>
      <c r="C3" s="361" t="s">
        <v>213</v>
      </c>
      <c r="D3" s="363" t="s">
        <v>214</v>
      </c>
      <c r="E3" s="364" t="s">
        <v>215</v>
      </c>
      <c r="F3" s="365" t="s">
        <v>216</v>
      </c>
    </row>
    <row r="4" spans="1:6" ht="19.5" thickBot="1">
      <c r="A4" s="356"/>
      <c r="B4" s="367" t="s">
        <v>217</v>
      </c>
      <c r="C4" s="368"/>
      <c r="D4" s="368"/>
      <c r="E4" s="368"/>
      <c r="F4" s="369"/>
    </row>
    <row r="5" spans="1:6" ht="18">
      <c r="A5" s="370">
        <v>1</v>
      </c>
      <c r="B5" s="371" t="s">
        <v>218</v>
      </c>
      <c r="C5" s="370" t="s">
        <v>219</v>
      </c>
      <c r="D5" s="372">
        <f>D9-D8+D6</f>
        <v>26942.993</v>
      </c>
      <c r="E5" s="373"/>
      <c r="F5" s="374"/>
    </row>
    <row r="6" spans="1:6" ht="18">
      <c r="A6" s="375">
        <v>2</v>
      </c>
      <c r="B6" s="376" t="s">
        <v>220</v>
      </c>
      <c r="C6" s="375" t="s">
        <v>219</v>
      </c>
      <c r="D6" s="377">
        <f>'[1]1,9'!L13</f>
        <v>44.78</v>
      </c>
      <c r="E6" s="378"/>
      <c r="F6" s="379"/>
    </row>
    <row r="7" spans="1:6" ht="18">
      <c r="A7" s="375">
        <v>2.1</v>
      </c>
      <c r="B7" s="376" t="s">
        <v>221</v>
      </c>
      <c r="C7" s="375" t="s">
        <v>222</v>
      </c>
      <c r="D7" s="380">
        <f>D6/D5</f>
        <v>0.0016620276745052045</v>
      </c>
      <c r="E7" s="378"/>
      <c r="F7" s="379"/>
    </row>
    <row r="8" spans="1:6" ht="18">
      <c r="A8" s="375">
        <v>3</v>
      </c>
      <c r="B8" s="376" t="s">
        <v>223</v>
      </c>
      <c r="C8" s="375" t="s">
        <v>219</v>
      </c>
      <c r="D8" s="381">
        <f>'[1]1,7'!K12</f>
        <v>0</v>
      </c>
      <c r="E8" s="378"/>
      <c r="F8" s="379"/>
    </row>
    <row r="9" spans="1:6" ht="18">
      <c r="A9" s="375">
        <v>4</v>
      </c>
      <c r="B9" s="376" t="s">
        <v>224</v>
      </c>
      <c r="C9" s="375" t="s">
        <v>219</v>
      </c>
      <c r="D9" s="381">
        <f>D12+D10</f>
        <v>26898.213</v>
      </c>
      <c r="E9" s="378"/>
      <c r="F9" s="379"/>
    </row>
    <row r="10" spans="1:6" ht="18">
      <c r="A10" s="375">
        <v>5</v>
      </c>
      <c r="B10" s="376" t="s">
        <v>225</v>
      </c>
      <c r="C10" s="375" t="s">
        <v>219</v>
      </c>
      <c r="D10" s="381">
        <f>'[1]1,7'!K21</f>
        <v>3573.16</v>
      </c>
      <c r="E10" s="378"/>
      <c r="F10" s="379"/>
    </row>
    <row r="11" spans="1:6" ht="18">
      <c r="A11" s="375">
        <v>5.1</v>
      </c>
      <c r="B11" s="376" t="s">
        <v>221</v>
      </c>
      <c r="C11" s="375" t="s">
        <v>222</v>
      </c>
      <c r="D11" s="380">
        <f>D10/D9</f>
        <v>0.1328400514933836</v>
      </c>
      <c r="E11" s="378"/>
      <c r="F11" s="379"/>
    </row>
    <row r="12" spans="1:6" ht="18">
      <c r="A12" s="382">
        <v>6</v>
      </c>
      <c r="B12" s="383" t="s">
        <v>226</v>
      </c>
      <c r="C12" s="382" t="s">
        <v>219</v>
      </c>
      <c r="D12" s="384">
        <f>D13+D14+D15+D16+D17</f>
        <v>23325.053</v>
      </c>
      <c r="E12" s="385"/>
      <c r="F12" s="386"/>
    </row>
    <row r="13" spans="1:6" ht="18">
      <c r="A13" s="387" t="s">
        <v>227</v>
      </c>
      <c r="B13" s="388" t="s">
        <v>228</v>
      </c>
      <c r="C13" s="387" t="s">
        <v>219</v>
      </c>
      <c r="D13" s="389">
        <f>'[1]1,8'!G24</f>
        <v>15972.246</v>
      </c>
      <c r="E13" s="390"/>
      <c r="F13" s="391"/>
    </row>
    <row r="14" spans="1:6" ht="18">
      <c r="A14" s="387" t="s">
        <v>229</v>
      </c>
      <c r="B14" s="388" t="s">
        <v>230</v>
      </c>
      <c r="C14" s="387" t="s">
        <v>219</v>
      </c>
      <c r="D14" s="389">
        <f>'[1]1,8'!G17</f>
        <v>2080.202</v>
      </c>
      <c r="E14" s="390"/>
      <c r="F14" s="391"/>
    </row>
    <row r="15" spans="1:6" ht="18">
      <c r="A15" s="387" t="s">
        <v>231</v>
      </c>
      <c r="B15" s="388" t="s">
        <v>153</v>
      </c>
      <c r="C15" s="387" t="s">
        <v>219</v>
      </c>
      <c r="D15" s="389">
        <f>'[1]1,8'!G34</f>
        <v>0</v>
      </c>
      <c r="E15" s="390"/>
      <c r="F15" s="391"/>
    </row>
    <row r="16" spans="1:6" ht="18">
      <c r="A16" s="387" t="s">
        <v>232</v>
      </c>
      <c r="B16" s="388" t="s">
        <v>151</v>
      </c>
      <c r="C16" s="387" t="s">
        <v>219</v>
      </c>
      <c r="D16" s="389">
        <f>'[1]1,8'!G26</f>
        <v>5227.825</v>
      </c>
      <c r="E16" s="390"/>
      <c r="F16" s="391"/>
    </row>
    <row r="17" spans="1:6" ht="32.25" thickBot="1">
      <c r="A17" s="392" t="s">
        <v>233</v>
      </c>
      <c r="B17" s="393" t="s">
        <v>234</v>
      </c>
      <c r="C17" s="392" t="s">
        <v>219</v>
      </c>
      <c r="D17" s="394">
        <f>'[1]1,8'!G41</f>
        <v>44.78</v>
      </c>
      <c r="E17" s="395"/>
      <c r="F17" s="396"/>
    </row>
    <row r="18" spans="1:6" ht="19.5" thickBot="1">
      <c r="A18" s="397"/>
      <c r="B18" s="367" t="s">
        <v>235</v>
      </c>
      <c r="C18" s="368"/>
      <c r="D18" s="368"/>
      <c r="E18" s="368"/>
      <c r="F18" s="369"/>
    </row>
    <row r="19" spans="1:6" ht="18">
      <c r="A19" s="398" t="s">
        <v>236</v>
      </c>
      <c r="B19" s="399" t="s">
        <v>237</v>
      </c>
      <c r="C19" s="400" t="s">
        <v>238</v>
      </c>
      <c r="D19" s="401">
        <f>E19+F19</f>
        <v>337.0666</v>
      </c>
      <c r="E19" s="402">
        <f>E20+E23</f>
        <v>24.180350000000004</v>
      </c>
      <c r="F19" s="403">
        <f>F20+F23</f>
        <v>312.88625</v>
      </c>
    </row>
    <row r="20" spans="1:6" ht="18">
      <c r="A20" s="404"/>
      <c r="B20" s="405" t="s">
        <v>239</v>
      </c>
      <c r="C20" s="406" t="s">
        <v>238</v>
      </c>
      <c r="D20" s="407">
        <f>E20+F20</f>
        <v>249.92790000000002</v>
      </c>
      <c r="E20" s="408">
        <f>E21*E22/1000</f>
        <v>23.645100000000003</v>
      </c>
      <c r="F20" s="409">
        <f>F21*F22/1000</f>
        <v>226.2828</v>
      </c>
    </row>
    <row r="21" spans="1:6" ht="18">
      <c r="A21" s="404"/>
      <c r="B21" s="405" t="s">
        <v>240</v>
      </c>
      <c r="C21" s="406" t="s">
        <v>241</v>
      </c>
      <c r="D21" s="407">
        <f>E21+F21</f>
        <v>6194</v>
      </c>
      <c r="E21" s="408">
        <f>'[1]Сырьё, основные материалы'!C9</f>
        <v>586</v>
      </c>
      <c r="F21" s="409">
        <f>'[1]Сырьё, основные материалы'!C11</f>
        <v>5608</v>
      </c>
    </row>
    <row r="22" spans="1:6" ht="18">
      <c r="A22" s="404"/>
      <c r="B22" s="405" t="s">
        <v>242</v>
      </c>
      <c r="C22" s="406" t="s">
        <v>243</v>
      </c>
      <c r="D22" s="407">
        <f>'[1]Сырьё, основные материалы'!D9</f>
        <v>40.35</v>
      </c>
      <c r="E22" s="408">
        <f>D22</f>
        <v>40.35</v>
      </c>
      <c r="F22" s="409">
        <f>E22</f>
        <v>40.35</v>
      </c>
    </row>
    <row r="23" spans="1:6" ht="18">
      <c r="A23" s="404"/>
      <c r="B23" s="405" t="s">
        <v>244</v>
      </c>
      <c r="C23" s="406" t="s">
        <v>238</v>
      </c>
      <c r="D23" s="407">
        <f>E23+F23</f>
        <v>87.1387</v>
      </c>
      <c r="E23" s="408">
        <f>E24*E25/1000</f>
        <v>0.53525</v>
      </c>
      <c r="F23" s="409">
        <f>F24*F25/1000</f>
        <v>86.60345</v>
      </c>
    </row>
    <row r="24" spans="1:6" ht="18">
      <c r="A24" s="404"/>
      <c r="B24" s="405" t="s">
        <v>245</v>
      </c>
      <c r="C24" s="406" t="s">
        <v>241</v>
      </c>
      <c r="D24" s="407">
        <f>E24+F24</f>
        <v>4070</v>
      </c>
      <c r="E24" s="408">
        <f>'[1]Сырьё, основные материалы'!C10</f>
        <v>25</v>
      </c>
      <c r="F24" s="409">
        <f>'[1]Сырьё, основные материалы'!C12</f>
        <v>4045</v>
      </c>
    </row>
    <row r="25" spans="1:6" ht="18.75" thickBot="1">
      <c r="A25" s="410"/>
      <c r="B25" s="411" t="s">
        <v>246</v>
      </c>
      <c r="C25" s="412" t="s">
        <v>243</v>
      </c>
      <c r="D25" s="413">
        <f>'[1]Сырьё, основные материалы'!D12</f>
        <v>21.41</v>
      </c>
      <c r="E25" s="414">
        <f>D25</f>
        <v>21.41</v>
      </c>
      <c r="F25" s="415">
        <f>E25</f>
        <v>21.41</v>
      </c>
    </row>
    <row r="26" spans="1:6" ht="36.75" thickBot="1">
      <c r="A26" s="416" t="s">
        <v>247</v>
      </c>
      <c r="B26" s="399" t="s">
        <v>248</v>
      </c>
      <c r="C26" s="400" t="s">
        <v>238</v>
      </c>
      <c r="D26" s="401">
        <f>F26+E26</f>
        <v>843.79</v>
      </c>
      <c r="E26" s="402">
        <f>'[1]Вспомогательные материалы'!$C$13</f>
        <v>561.98</v>
      </c>
      <c r="F26" s="403">
        <f>'[1]Вспомогательные материалы'!$D$13</f>
        <v>281.81</v>
      </c>
    </row>
    <row r="27" spans="1:6" ht="36.75" thickBot="1">
      <c r="A27" s="416" t="s">
        <v>249</v>
      </c>
      <c r="B27" s="417" t="s">
        <v>250</v>
      </c>
      <c r="C27" s="418" t="s">
        <v>238</v>
      </c>
      <c r="D27" s="401">
        <f>F27+E27</f>
        <v>9016.9</v>
      </c>
      <c r="E27" s="419">
        <f>'[1]работы и услуги'!$C$29</f>
        <v>5673.9</v>
      </c>
      <c r="F27" s="420">
        <f>'[1]работы и услуги'!$D$29</f>
        <v>3343</v>
      </c>
    </row>
    <row r="28" spans="1:6" ht="36.75" thickBot="1">
      <c r="A28" s="416" t="s">
        <v>251</v>
      </c>
      <c r="B28" s="399" t="s">
        <v>252</v>
      </c>
      <c r="C28" s="400" t="s">
        <v>238</v>
      </c>
      <c r="D28" s="401">
        <f>F28+E28</f>
        <v>0</v>
      </c>
      <c r="E28" s="402">
        <f>'[1]1,12'!$J$36</f>
        <v>0</v>
      </c>
      <c r="F28" s="421">
        <v>0</v>
      </c>
    </row>
    <row r="29" spans="1:6" ht="18">
      <c r="A29" s="416" t="s">
        <v>253</v>
      </c>
      <c r="B29" s="399" t="s">
        <v>254</v>
      </c>
      <c r="C29" s="422" t="s">
        <v>238</v>
      </c>
      <c r="D29" s="401">
        <f aca="true" t="shared" si="0" ref="D29:D35">E29+F29</f>
        <v>18878.872538683216</v>
      </c>
      <c r="E29" s="402">
        <f>'[1]1,11'!O23</f>
        <v>18878.872538683216</v>
      </c>
      <c r="F29" s="421">
        <v>0</v>
      </c>
    </row>
    <row r="30" spans="1:6" ht="18">
      <c r="A30" s="423"/>
      <c r="B30" s="405" t="s">
        <v>255</v>
      </c>
      <c r="C30" s="424" t="s">
        <v>256</v>
      </c>
      <c r="D30" s="407">
        <f t="shared" si="0"/>
        <v>5139.04</v>
      </c>
      <c r="E30" s="408">
        <f>'[1]1,11'!K23</f>
        <v>5139.04</v>
      </c>
      <c r="F30" s="425"/>
    </row>
    <row r="31" spans="1:6" ht="18">
      <c r="A31" s="423"/>
      <c r="B31" s="405" t="s">
        <v>257</v>
      </c>
      <c r="C31" s="424" t="s">
        <v>258</v>
      </c>
      <c r="D31" s="407">
        <f t="shared" si="0"/>
        <v>3673.6185238260878</v>
      </c>
      <c r="E31" s="408">
        <f>'[1]1,11'!G23</f>
        <v>3673.6185238260878</v>
      </c>
      <c r="F31" s="425"/>
    </row>
    <row r="32" spans="1:6" ht="18">
      <c r="A32" s="423"/>
      <c r="B32" s="405" t="s">
        <v>259</v>
      </c>
      <c r="C32" s="424"/>
      <c r="D32" s="407">
        <f t="shared" si="0"/>
        <v>1.15</v>
      </c>
      <c r="E32" s="426">
        <f>E33/E31</f>
        <v>1.15</v>
      </c>
      <c r="F32" s="425"/>
    </row>
    <row r="33" spans="1:6" ht="18">
      <c r="A33" s="423"/>
      <c r="B33" s="405" t="s">
        <v>260</v>
      </c>
      <c r="C33" s="424" t="s">
        <v>261</v>
      </c>
      <c r="D33" s="407">
        <f t="shared" si="0"/>
        <v>4224.661302400001</v>
      </c>
      <c r="E33" s="408">
        <f>'[1]1,11'!D30</f>
        <v>4224.661302400001</v>
      </c>
      <c r="F33" s="425"/>
    </row>
    <row r="34" spans="1:6" ht="18.75" thickBot="1">
      <c r="A34" s="427"/>
      <c r="B34" s="428" t="s">
        <v>262</v>
      </c>
      <c r="C34" s="429" t="s">
        <v>263</v>
      </c>
      <c r="D34" s="413">
        <f t="shared" si="0"/>
        <v>156.8</v>
      </c>
      <c r="E34" s="430">
        <f>'[1]1,9'!M13</f>
        <v>156.8</v>
      </c>
      <c r="F34" s="431"/>
    </row>
    <row r="35" spans="1:6" ht="36">
      <c r="A35" s="416" t="s">
        <v>264</v>
      </c>
      <c r="B35" s="399" t="s">
        <v>265</v>
      </c>
      <c r="C35" s="422" t="s">
        <v>238</v>
      </c>
      <c r="D35" s="432">
        <f t="shared" si="0"/>
        <v>2341.1177999999995</v>
      </c>
      <c r="E35" s="419">
        <f>'[1]1,12'!J44</f>
        <v>2341.1177999999995</v>
      </c>
      <c r="F35" s="420">
        <f>'[1]1,12'!J45</f>
        <v>0</v>
      </c>
    </row>
    <row r="36" spans="1:6" ht="18">
      <c r="A36" s="423"/>
      <c r="B36" s="405" t="s">
        <v>266</v>
      </c>
      <c r="C36" s="424" t="s">
        <v>267</v>
      </c>
      <c r="D36" s="433">
        <f>IF(D37&gt;0,D35/D37,0)</f>
        <v>3.0099999999999993</v>
      </c>
      <c r="E36" s="434">
        <f>IF(E37&gt;0,E35/E37,0)</f>
        <v>3.0099999999999993</v>
      </c>
      <c r="F36" s="435">
        <f>IF(F37&gt;0,F35/F37,0)</f>
        <v>0</v>
      </c>
    </row>
    <row r="37" spans="1:6" ht="18">
      <c r="A37" s="423"/>
      <c r="B37" s="405" t="s">
        <v>268</v>
      </c>
      <c r="C37" s="424" t="s">
        <v>269</v>
      </c>
      <c r="D37" s="436">
        <f>E37+F37</f>
        <v>777.78</v>
      </c>
      <c r="E37" s="437">
        <f>'[1]1,12'!C44</f>
        <v>777.78</v>
      </c>
      <c r="F37" s="435">
        <f>'[1]1,12'!C45</f>
        <v>0</v>
      </c>
    </row>
    <row r="38" spans="1:6" ht="18.75" thickBot="1">
      <c r="A38" s="427"/>
      <c r="B38" s="428" t="s">
        <v>270</v>
      </c>
      <c r="C38" s="429" t="s">
        <v>271</v>
      </c>
      <c r="D38" s="438">
        <f>D37/D5*1000</f>
        <v>28.86761689764756</v>
      </c>
      <c r="E38" s="430"/>
      <c r="F38" s="439"/>
    </row>
    <row r="39" spans="1:6" ht="18">
      <c r="A39" s="416" t="s">
        <v>272</v>
      </c>
      <c r="B39" s="399" t="s">
        <v>273</v>
      </c>
      <c r="C39" s="400" t="s">
        <v>238</v>
      </c>
      <c r="D39" s="401">
        <f>E39+F39</f>
        <v>7480.977657265734</v>
      </c>
      <c r="E39" s="402">
        <f>'[1]1,15,1'!D17</f>
        <v>6363.395570052338</v>
      </c>
      <c r="F39" s="403">
        <f>'[1]1,15,2'!D16</f>
        <v>1117.5820872133952</v>
      </c>
    </row>
    <row r="40" spans="1:6" ht="18">
      <c r="A40" s="423"/>
      <c r="B40" s="405" t="s">
        <v>274</v>
      </c>
      <c r="C40" s="406" t="s">
        <v>275</v>
      </c>
      <c r="D40" s="407">
        <f>E40+F40</f>
        <v>26</v>
      </c>
      <c r="E40" s="408">
        <f>'[1]1,16,1'!E9</f>
        <v>21.58</v>
      </c>
      <c r="F40" s="409">
        <f>'[1]1,16,2'!E9</f>
        <v>4.42</v>
      </c>
    </row>
    <row r="41" spans="1:6" ht="18.75" thickBot="1">
      <c r="A41" s="427"/>
      <c r="B41" s="428" t="s">
        <v>276</v>
      </c>
      <c r="C41" s="440" t="s">
        <v>277</v>
      </c>
      <c r="D41" s="413">
        <f>D39/D40/12</f>
        <v>23.97749249123633</v>
      </c>
      <c r="E41" s="414">
        <f>E39/E40/12</f>
        <v>24.572889905979068</v>
      </c>
      <c r="F41" s="415">
        <f>F39/F40/12</f>
        <v>21.07055217219825</v>
      </c>
    </row>
    <row r="42" spans="1:6" ht="18">
      <c r="A42" s="416" t="s">
        <v>278</v>
      </c>
      <c r="B42" s="399" t="s">
        <v>279</v>
      </c>
      <c r="C42" s="422" t="s">
        <v>238</v>
      </c>
      <c r="D42" s="401">
        <f>E42+F42</f>
        <v>2259.255252494251</v>
      </c>
      <c r="E42" s="402">
        <f>'[1]1,15,1'!D19</f>
        <v>1921.745462155806</v>
      </c>
      <c r="F42" s="403">
        <f>'[1]1,15,2'!D18</f>
        <v>337.5097903384453</v>
      </c>
    </row>
    <row r="43" spans="1:6" ht="18.75" thickBot="1">
      <c r="A43" s="427" t="s">
        <v>280</v>
      </c>
      <c r="B43" s="428" t="s">
        <v>281</v>
      </c>
      <c r="C43" s="429" t="s">
        <v>222</v>
      </c>
      <c r="D43" s="441">
        <f>D42/D39</f>
        <v>0.30199999999999994</v>
      </c>
      <c r="E43" s="442">
        <f>E42/E39</f>
        <v>0.302</v>
      </c>
      <c r="F43" s="443">
        <f>IF(F42&gt;0,F42/F39,0)</f>
        <v>0.302</v>
      </c>
    </row>
    <row r="44" spans="1:6" ht="18.75" thickBot="1">
      <c r="A44" s="444" t="s">
        <v>282</v>
      </c>
      <c r="B44" s="445" t="s">
        <v>283</v>
      </c>
      <c r="C44" s="446" t="s">
        <v>238</v>
      </c>
      <c r="D44" s="447">
        <f>E44+F44</f>
        <v>397.30942</v>
      </c>
      <c r="E44" s="448">
        <f>'[1]1,15,1'!D21</f>
        <v>397.30942</v>
      </c>
      <c r="F44" s="449">
        <f>'[1]1,15,2'!D20</f>
        <v>0</v>
      </c>
    </row>
    <row r="45" spans="1:6" ht="18.75" thickBot="1">
      <c r="A45" s="416" t="s">
        <v>284</v>
      </c>
      <c r="B45" s="399" t="s">
        <v>285</v>
      </c>
      <c r="C45" s="400" t="s">
        <v>238</v>
      </c>
      <c r="D45" s="432">
        <f>E45+F45</f>
        <v>7334.52</v>
      </c>
      <c r="E45" s="419">
        <f>'[1]прочие'!$C$33</f>
        <v>6382.691410340099</v>
      </c>
      <c r="F45" s="420">
        <f>'[1]прочие'!$D$33</f>
        <v>951.8285896599023</v>
      </c>
    </row>
    <row r="46" spans="1:6" ht="18.75" thickBot="1">
      <c r="A46" s="444" t="s">
        <v>286</v>
      </c>
      <c r="B46" s="445" t="s">
        <v>287</v>
      </c>
      <c r="C46" s="446" t="s">
        <v>238</v>
      </c>
      <c r="D46" s="447">
        <f>D19+D26+D27+D28+D29+D35+D39+D42+D44+D45</f>
        <v>48889.809268443205</v>
      </c>
      <c r="E46" s="448">
        <f>E19+E26+E27+E28+E29+E35+E39+E42+E44+E45</f>
        <v>42545.192551231456</v>
      </c>
      <c r="F46" s="449">
        <f>F19+F26+F27+F28+F29+F35+F39+F42+F44+F45</f>
        <v>6344.616717211744</v>
      </c>
    </row>
    <row r="47" spans="1:6" ht="18">
      <c r="A47" s="404" t="s">
        <v>288</v>
      </c>
      <c r="B47" s="450" t="s">
        <v>289</v>
      </c>
      <c r="C47" s="451" t="s">
        <v>238</v>
      </c>
      <c r="D47" s="452">
        <f>E47+F47</f>
        <v>0</v>
      </c>
      <c r="E47" s="453">
        <f>'[1]1,15,1'!D25</f>
        <v>0</v>
      </c>
      <c r="F47" s="454">
        <f>'[1]1,15,2'!D24</f>
        <v>0</v>
      </c>
    </row>
    <row r="48" spans="1:6" ht="18.75" thickBot="1">
      <c r="A48" s="455" t="s">
        <v>290</v>
      </c>
      <c r="B48" s="456" t="s">
        <v>291</v>
      </c>
      <c r="C48" s="457" t="s">
        <v>238</v>
      </c>
      <c r="D48" s="458">
        <f>E48+F48</f>
        <v>0</v>
      </c>
      <c r="E48" s="459">
        <f>'[1]1,15,1'!D26</f>
        <v>0</v>
      </c>
      <c r="F48" s="460">
        <f>'[1]1,15,2'!D25</f>
        <v>0</v>
      </c>
    </row>
    <row r="49" spans="1:6" ht="19.5" thickBot="1">
      <c r="A49" s="461"/>
      <c r="B49" s="367" t="s">
        <v>292</v>
      </c>
      <c r="C49" s="368"/>
      <c r="D49" s="368"/>
      <c r="E49" s="368"/>
      <c r="F49" s="369"/>
    </row>
    <row r="50" spans="1:6" ht="18">
      <c r="A50" s="400" t="s">
        <v>236</v>
      </c>
      <c r="B50" s="462" t="s">
        <v>293</v>
      </c>
      <c r="C50" s="400" t="s">
        <v>238</v>
      </c>
      <c r="D50" s="401">
        <f aca="true" t="shared" si="1" ref="D50:D58">E50+F50</f>
        <v>935.6</v>
      </c>
      <c r="E50" s="402">
        <f>E51+E53+E55+E56+E52+E54</f>
        <v>687.8125</v>
      </c>
      <c r="F50" s="403">
        <f>F51+F53+F55+F56+F52+F54</f>
        <v>247.7875</v>
      </c>
    </row>
    <row r="51" spans="1:6" ht="18">
      <c r="A51" s="463" t="s">
        <v>294</v>
      </c>
      <c r="B51" s="376" t="s">
        <v>295</v>
      </c>
      <c r="C51" s="375" t="s">
        <v>238</v>
      </c>
      <c r="D51" s="464">
        <f t="shared" si="1"/>
        <v>0</v>
      </c>
      <c r="E51" s="465">
        <f>'[1]21.2'!D9</f>
        <v>0</v>
      </c>
      <c r="F51" s="466">
        <f>'[1]21.3'!D9</f>
        <v>0</v>
      </c>
    </row>
    <row r="52" spans="1:6" ht="18">
      <c r="A52" s="463" t="s">
        <v>296</v>
      </c>
      <c r="B52" s="376" t="s">
        <v>297</v>
      </c>
      <c r="C52" s="375" t="s">
        <v>238</v>
      </c>
      <c r="D52" s="464">
        <f t="shared" si="1"/>
        <v>0</v>
      </c>
      <c r="E52" s="465">
        <f>'[1]21.2'!D12</f>
        <v>0</v>
      </c>
      <c r="F52" s="466">
        <f>'[1]21.3'!D12</f>
        <v>0</v>
      </c>
    </row>
    <row r="53" spans="1:6" ht="18">
      <c r="A53" s="463" t="s">
        <v>298</v>
      </c>
      <c r="B53" s="376" t="s">
        <v>299</v>
      </c>
      <c r="C53" s="375" t="s">
        <v>238</v>
      </c>
      <c r="D53" s="464">
        <f t="shared" si="1"/>
        <v>748.48</v>
      </c>
      <c r="E53" s="465">
        <f>'[1]21.2'!D15</f>
        <v>550.25</v>
      </c>
      <c r="F53" s="466">
        <f>'[1]21.3'!D15</f>
        <v>198.23</v>
      </c>
    </row>
    <row r="54" spans="1:6" ht="18">
      <c r="A54" s="463" t="s">
        <v>300</v>
      </c>
      <c r="B54" s="376" t="s">
        <v>301</v>
      </c>
      <c r="C54" s="375" t="s">
        <v>238</v>
      </c>
      <c r="D54" s="464">
        <f t="shared" si="1"/>
        <v>0</v>
      </c>
      <c r="E54" s="465">
        <f>'[1]21.2'!D16</f>
        <v>0</v>
      </c>
      <c r="F54" s="466">
        <f>'[1]21.3'!D16</f>
        <v>0</v>
      </c>
    </row>
    <row r="55" spans="1:6" ht="18">
      <c r="A55" s="375" t="s">
        <v>302</v>
      </c>
      <c r="B55" s="376" t="s">
        <v>303</v>
      </c>
      <c r="C55" s="375" t="s">
        <v>238</v>
      </c>
      <c r="D55" s="464">
        <f t="shared" si="1"/>
        <v>0</v>
      </c>
      <c r="E55" s="465">
        <f>'[1]21.2'!D17</f>
        <v>0</v>
      </c>
      <c r="F55" s="466">
        <f>'[1]21.3'!D17</f>
        <v>0</v>
      </c>
    </row>
    <row r="56" spans="1:6" ht="18">
      <c r="A56" s="375" t="s">
        <v>304</v>
      </c>
      <c r="B56" s="376" t="s">
        <v>305</v>
      </c>
      <c r="C56" s="375" t="s">
        <v>238</v>
      </c>
      <c r="D56" s="464">
        <f t="shared" si="1"/>
        <v>187.12</v>
      </c>
      <c r="E56" s="465">
        <f>'[1]21.2'!D22</f>
        <v>137.5625</v>
      </c>
      <c r="F56" s="466">
        <f>'[1]21.3'!D22</f>
        <v>49.5575</v>
      </c>
    </row>
    <row r="57" spans="1:6" ht="18">
      <c r="A57" s="375" t="s">
        <v>306</v>
      </c>
      <c r="B57" s="376" t="s">
        <v>307</v>
      </c>
      <c r="C57" s="375" t="s">
        <v>238</v>
      </c>
      <c r="D57" s="464">
        <f t="shared" si="1"/>
        <v>187.12</v>
      </c>
      <c r="E57" s="465">
        <f>'[1]21.2'!D24</f>
        <v>137.5625</v>
      </c>
      <c r="F57" s="466">
        <f>'[1]21.3'!D24</f>
        <v>49.5575</v>
      </c>
    </row>
    <row r="58" spans="1:6" ht="18.75" thickBot="1">
      <c r="A58" s="457" t="s">
        <v>308</v>
      </c>
      <c r="B58" s="467" t="s">
        <v>309</v>
      </c>
      <c r="C58" s="468" t="s">
        <v>238</v>
      </c>
      <c r="D58" s="469">
        <f t="shared" si="1"/>
        <v>0</v>
      </c>
      <c r="E58" s="470">
        <f>E56-E57</f>
        <v>0</v>
      </c>
      <c r="F58" s="471">
        <f>F56-F57</f>
        <v>0</v>
      </c>
    </row>
    <row r="59" spans="1:6" ht="18.75" thickBot="1">
      <c r="A59" s="472"/>
      <c r="B59" s="473" t="s">
        <v>310</v>
      </c>
      <c r="C59" s="446" t="s">
        <v>238</v>
      </c>
      <c r="D59" s="447">
        <f>D46+D47-D48+D50</f>
        <v>49825.4092684432</v>
      </c>
      <c r="E59" s="448">
        <f>E46+E47-E48+E50</f>
        <v>43233.005051231456</v>
      </c>
      <c r="F59" s="449">
        <f>F46+F47-F48+F50</f>
        <v>6592.404217211744</v>
      </c>
    </row>
    <row r="60" spans="1:6" ht="19.5" thickBot="1">
      <c r="A60" s="357"/>
      <c r="B60" s="367" t="s">
        <v>311</v>
      </c>
      <c r="C60" s="368"/>
      <c r="D60" s="368"/>
      <c r="E60" s="368"/>
      <c r="F60" s="369"/>
    </row>
    <row r="61" spans="1:6" ht="18.75" thickBot="1">
      <c r="A61" s="461"/>
      <c r="B61" s="473" t="s">
        <v>312</v>
      </c>
      <c r="C61" s="473" t="s">
        <v>313</v>
      </c>
      <c r="D61" s="447">
        <f>D59*1000/D12</f>
        <v>2136.132735408713</v>
      </c>
      <c r="E61" s="474"/>
      <c r="F61" s="475"/>
    </row>
    <row r="62" spans="1:6" ht="19.5" thickBot="1">
      <c r="A62" s="461"/>
      <c r="B62" s="367" t="s">
        <v>314</v>
      </c>
      <c r="C62" s="368"/>
      <c r="D62" s="368"/>
      <c r="E62" s="368"/>
      <c r="F62" s="369"/>
    </row>
    <row r="63" spans="1:6" ht="18">
      <c r="A63" s="370"/>
      <c r="B63" s="371" t="s">
        <v>315</v>
      </c>
      <c r="C63" s="370" t="s">
        <v>238</v>
      </c>
      <c r="D63" s="372">
        <f>E63+F63</f>
        <v>10</v>
      </c>
      <c r="E63" s="476">
        <f>'[1]Анкета'!B52</f>
        <v>10</v>
      </c>
      <c r="F63" s="477">
        <v>0</v>
      </c>
    </row>
    <row r="64" spans="1:6" ht="18">
      <c r="A64" s="375"/>
      <c r="B64" s="376" t="s">
        <v>316</v>
      </c>
      <c r="C64" s="375" t="s">
        <v>238</v>
      </c>
      <c r="D64" s="381">
        <f>E64+F64</f>
        <v>0</v>
      </c>
      <c r="E64" s="478">
        <f>'[1]Анкета'!C52</f>
        <v>0</v>
      </c>
      <c r="F64" s="479">
        <v>0</v>
      </c>
    </row>
    <row r="65" spans="1:6" ht="18">
      <c r="A65" s="375"/>
      <c r="B65" s="376" t="s">
        <v>317</v>
      </c>
      <c r="C65" s="375" t="s">
        <v>238</v>
      </c>
      <c r="D65" s="381">
        <f>E65+F65</f>
        <v>0</v>
      </c>
      <c r="E65" s="478">
        <f>'[1]Анкета'!D52</f>
        <v>0</v>
      </c>
      <c r="F65" s="479">
        <v>0</v>
      </c>
    </row>
    <row r="66" spans="1:6" ht="18">
      <c r="A66" s="375"/>
      <c r="B66" s="383" t="s">
        <v>318</v>
      </c>
      <c r="C66" s="375" t="s">
        <v>238</v>
      </c>
      <c r="D66" s="381">
        <f>D63+D64+D65</f>
        <v>10</v>
      </c>
      <c r="E66" s="478">
        <f>E63+E64+E65</f>
        <v>10</v>
      </c>
      <c r="F66" s="479">
        <f>F63+F64+F65</f>
        <v>0</v>
      </c>
    </row>
    <row r="67" spans="1:6" ht="18">
      <c r="A67" s="375"/>
      <c r="B67" s="376" t="s">
        <v>319</v>
      </c>
      <c r="C67" s="375" t="s">
        <v>238</v>
      </c>
      <c r="D67" s="381">
        <f>E67+F67</f>
        <v>22144</v>
      </c>
      <c r="E67" s="478">
        <f>'[1]Анкета'!E52</f>
        <v>22144</v>
      </c>
      <c r="F67" s="479">
        <v>0</v>
      </c>
    </row>
    <row r="68" spans="1:6" ht="18">
      <c r="A68" s="375"/>
      <c r="B68" s="376" t="s">
        <v>320</v>
      </c>
      <c r="C68" s="375" t="s">
        <v>238</v>
      </c>
      <c r="D68" s="381">
        <f>E68+F68</f>
        <v>25840</v>
      </c>
      <c r="E68" s="478">
        <f>'[1]Анкета'!F52</f>
        <v>25840</v>
      </c>
      <c r="F68" s="479">
        <v>0</v>
      </c>
    </row>
    <row r="69" spans="1:6" ht="54.75" thickBot="1">
      <c r="A69" s="457"/>
      <c r="B69" s="480" t="s">
        <v>321</v>
      </c>
      <c r="C69" s="457" t="s">
        <v>238</v>
      </c>
      <c r="D69" s="481">
        <f>D68-D67</f>
        <v>3696</v>
      </c>
      <c r="E69" s="482">
        <f>E68-E67</f>
        <v>3696</v>
      </c>
      <c r="F69" s="483">
        <f>F68-F67</f>
        <v>0</v>
      </c>
    </row>
    <row r="73" spans="1:6" ht="18">
      <c r="A73" s="484" t="str">
        <f>'[1]Анкета'!B12</f>
        <v>Директор</v>
      </c>
      <c r="B73" s="484"/>
      <c r="D73" s="485" t="str">
        <f>'[1]Анкета'!E53</f>
        <v>Панасенко Ю.В./</v>
      </c>
      <c r="E73" s="485"/>
      <c r="F73" s="485"/>
    </row>
  </sheetData>
  <mergeCells count="8">
    <mergeCell ref="B60:F60"/>
    <mergeCell ref="B62:F62"/>
    <mergeCell ref="A73:B73"/>
    <mergeCell ref="D73:F73"/>
    <mergeCell ref="D2:F2"/>
    <mergeCell ref="B4:F4"/>
    <mergeCell ref="B18:F18"/>
    <mergeCell ref="B49:F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vladelec</dc:creator>
  <cp:keywords/>
  <dc:description/>
  <cp:lastModifiedBy>vladelec</cp:lastModifiedBy>
  <dcterms:created xsi:type="dcterms:W3CDTF">2015-10-22T15:18:40Z</dcterms:created>
  <dcterms:modified xsi:type="dcterms:W3CDTF">2015-10-22T15:24:12Z</dcterms:modified>
  <cp:category/>
  <cp:version/>
  <cp:contentType/>
  <cp:contentStatus/>
</cp:coreProperties>
</file>